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89" documentId="120_S{2AC9BD13-BADA-5192-A53E-5A8FF88502F6}" xr6:coauthVersionLast="47" xr6:coauthVersionMax="47" xr10:uidLastSave="{ECB6E736-CE99-4FD4-8BBC-9683E24649D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<sst xmlns="http://schemas.openxmlformats.org/spreadsheetml/2006/main" count="180271" uniqueCount="39122">
  <si>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</si>
  <si>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</si>
  <si>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</si>
  <si>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</si>
  <si>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</si>
  <si>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</si>
  <si>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</si>
  <si>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</si>
  <si>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</si>
  <si>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</si>
  <si>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</si>
  <si>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</si>
  <si>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</si>
  <si>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</si>
  <si>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</si>
  <si>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</si>
  <si>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</si>
  <si>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</si>
  <si>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</si>
  <si>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</si>
  <si>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</si>
  <si>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</si>
  <si>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</si>
  <si>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</si>
  <si>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</si>
  <si>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</si>
  <si>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</si>
  <si>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</si>
  <si>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</si>
  <si>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</si>
  <si>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</si>
  <si>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</si>
  <si>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</si>
  <si>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</si>
  <si>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</si>
  <si>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</si>
  <si>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</si>
  <si>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</si>
  <si>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</si>
  <si>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</si>
  <si>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</si>
  <si>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</si>
  <si>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</si>
  <si>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</si>
  <si>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</si>
  <si>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</si>
  <si>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</si>
  <si>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</si>
  <si>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</si>
  <si>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</si>
  <si>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</si>
  <si>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</si>
  <si>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</si>
  <si>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</si>
  <si>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</si>
  <si>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</si>
  <si>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</si>
  <si>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</si>
  <si>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</si>
  <si>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</si>
  <si>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</si>
  <si>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</si>
  <si>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</si>
  <si>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</si>
  <si>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</si>
  <si>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</si>
  <si>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</si>
  <si>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</si>
  <si>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</si>
  <si>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</si>
  <si>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</si>
  <si>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</si>
  <si>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</si>
  <si>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</si>
  <si>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</si>
  <si>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</si>
  <si>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</si>
  <si>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</si>
  <si>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</si>
  <si>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</si>
  <si>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</si>
  <si>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</si>
  <si>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</si>
  <si>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</si>
  <si>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</si>
  <si>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</si>
  <si>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</si>
  <si>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</si>
  <si>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</si>
  <si>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</si>
  <si>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</si>
  <si>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</si>
  <si>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</si>
  <si>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</si>
  <si>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</si>
  <si>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</si>
  <si>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</si>
  <si>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</si>
  <si>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</si>
  <si>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</si>
  <si>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</si>
  <si>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</si>
  <si>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</si>
  <si>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</si>
  <si>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</si>
  <si>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</si>
  <si>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</si>
  <si>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</si>
  <si>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</si>
  <si>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</si>
  <si>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</si>
  <si>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</si>
  <si>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</si>
  <si>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</si>
  <si>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</si>
  <si>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</si>
  <si>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</si>
  <si>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</si>
  <si>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</si>
  <si>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</si>
  <si>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</si>
  <si>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</si>
  <si>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</si>
  <si>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</si>
  <si>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</si>
  <si>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</si>
  <si>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</si>
  <si>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</si>
  <si>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</si>
  <si>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</si>
  <si>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</si>
  <si>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</si>
  <si>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</si>
  <si>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</si>
  <si>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</si>
  <si>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</si>
  <si>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</si>
  <si>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</si>
  <si>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</si>
  <si>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</si>
  <si>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</si>
  <si>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</si>
  <si>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</si>
  <si>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</si>
  <si>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</si>
  <si>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</si>
  <si>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</si>
  <si>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</si>
  <si>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</si>
  <si>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</si>
  <si>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</si>
  <si>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</si>
  <si>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</si>
  <si>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</si>
  <si>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</si>
  <si>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</si>
  <si>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</si>
  <si>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</si>
  <si>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</si>
  <si>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</si>
  <si>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</si>
  <si>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</si>
  <si>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</si>
  <si>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</si>
  <si>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</si>
  <si>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</si>
  <si>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</si>
  <si>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</si>
  <si>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</si>
  <si>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</si>
  <si>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</si>
  <si>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</si>
  <si>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</si>
  <si>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</si>
  <si>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</si>
  <si>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</si>
  <si>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</si>
  <si>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</si>
  <si>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</si>
  <si>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</si>
  <si>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</si>
  <si>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</si>
  <si>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</si>
  <si>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</si>
  <si>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</si>
  <si>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</si>
  <si>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</si>
  <si>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</si>
  <si>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</si>
  <si>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</si>
  <si>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</si>
  <si>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</si>
  <si>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</si>
  <si>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</si>
  <si>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</si>
  <si>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</si>
  <si>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</si>
  <si>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</si>
  <si>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</si>
  <si>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</si>
  <si>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</si>
  <si>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</si>
  <si>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</si>
  <si>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</si>
  <si>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</si>
  <si>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</si>
  <si>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</si>
  <si>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</si>
  <si>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</si>
  <si>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</si>
  <si>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</si>
  <si>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</si>
  <si>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</si>
  <si>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</si>
  <si>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</si>
  <si>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</si>
  <si>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</si>
  <si>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</si>
  <si>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</si>
  <si>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</si>
  <si>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</si>
  <si>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</si>
  <si>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</si>
  <si>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</si>
  <si>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</si>
  <si>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</si>
  <si>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</si>
  <si>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</si>
  <si>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</si>
  <si>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</si>
  <si>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</si>
  <si>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</si>
  <si>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</si>
  <si>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</si>
  <si>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</si>
  <si>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</si>
  <si>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</si>
  <si>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</si>
  <si>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</si>
  <si>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</si>
  <si>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</si>
  <si>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</si>
  <si>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</si>
  <si>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</si>
  <si>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</si>
  <si>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</si>
  <si>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</si>
  <si>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</si>
  <si>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</si>
  <si>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</si>
  <si>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</si>
  <si>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</si>
  <si>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</si>
  <si>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</si>
  <si>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</si>
  <si>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</si>
  <si>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</si>
  <si>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</si>
  <si>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</si>
  <si>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</si>
  <si>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</si>
  <si>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</si>
  <si>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</si>
  <si>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</si>
  <si>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</si>
  <si>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</si>
  <si>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</si>
  <si>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</si>
  <si>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</si>
  <si>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</si>
  <si>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</si>
  <si>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</si>
  <si>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</si>
  <si>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</si>
  <si>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</si>
  <si>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</si>
  <si>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</si>
  <si>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</si>
  <si>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</si>
  <si>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</si>
  <si>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</si>
  <si>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</si>
  <si>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</si>
  <si>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</si>
  <si>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</si>
  <si>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</si>
  <si>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</si>
  <si>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</si>
  <si>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</si>
  <si>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</si>
  <si>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</si>
  <si>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</si>
  <si>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</si>
  <si>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</si>
  <si>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</si>
  <si>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</si>
  <si>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</si>
  <si>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</si>
  <si>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</si>
  <si>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</si>
  <si>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</si>
  <si>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</si>
  <si>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</si>
  <si>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</si>
  <si>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</si>
  <si>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</si>
  <si>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</si>
  <si>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</si>
  <si>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</si>
  <si>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</si>
  <si>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</si>
  <si>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</si>
  <si>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</si>
  <si>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</si>
  <si>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</si>
  <si>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</si>
  <si>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</si>
  <si>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</si>
  <si>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</si>
  <si>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</si>
  <si>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</si>
  <si>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</si>
  <si>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</si>
  <si>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</si>
  <si>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</si>
  <si>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</si>
  <si>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</si>
  <si>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</si>
  <si>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</si>
  <si>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</si>
  <si>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</si>
  <si>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</si>
  <si>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</si>
  <si>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</si>
  <si>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</si>
  <si>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</si>
  <si>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</si>
  <si>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</si>
  <si>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</si>
  <si>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</si>
  <si>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</si>
  <si>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</si>
  <si>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</si>
  <si>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</si>
  <si>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</si>
  <si>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</si>
  <si>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</si>
  <si>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</si>
  <si>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</si>
  <si>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</si>
  <si>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</si>
  <si>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</si>
  <si>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</si>
  <si>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</si>
  <si>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</si>
  <si>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</si>
  <si>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</si>
  <si>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</si>
  <si>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</si>
  <si>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</si>
  <si>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</si>
  <si>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</si>
  <si>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</si>
  <si>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</si>
  <si>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</si>
  <si>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</si>
  <si>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</si>
  <si>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</si>
  <si>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</si>
  <si>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</si>
  <si>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</si>
  <si>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</si>
  <si>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</si>
  <si>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</si>
  <si>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</si>
  <si>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</si>
  <si>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</si>
  <si>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</si>
  <si>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</si>
  <si>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</si>
  <si>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</si>
  <si>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</si>
  <si>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</si>
  <si>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</si>
  <si>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</si>
  <si>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</si>
  <si>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</si>
  <si>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</si>
  <si>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</si>
  <si>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</si>
  <si>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</si>
  <si>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</si>
  <si>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</si>
  <si>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</si>
  <si>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</si>
  <si>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</si>
  <si>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</si>
  <si>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</si>
  <si>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</si>
  <si>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</si>
  <si>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</si>
  <si>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</si>
  <si>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</si>
  <si>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</si>
  <si>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</si>
  <si>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</si>
  <si>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</si>
  <si>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</si>
  <si>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</si>
  <si>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</si>
  <si>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</si>
  <si>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</si>
  <si>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</si>
  <si>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</si>
  <si>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</si>
  <si>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</si>
  <si>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</si>
  <si>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</si>
  <si>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</si>
  <si>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</si>
  <si>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</si>
  <si>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</si>
  <si>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</si>
  <si>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</si>
  <si>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</si>
  <si>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</si>
  <si>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</si>
  <si>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</si>
  <si>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</si>
  <si>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</si>
  <si>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</si>
  <si>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</si>
  <si>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</si>
  <si>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</si>
  <si>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</si>
  <si>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</si>
  <si>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</si>
  <si>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</si>
  <si>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</si>
  <si>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</si>
  <si>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</si>
  <si>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</si>
  <si>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</si>
  <si>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</si>
  <si>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</si>
  <si>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</si>
  <si>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</si>
  <si>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</si>
  <si>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</si>
  <si>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</si>
  <si>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</si>
  <si>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</si>
  <si>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</si>
  <si>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</si>
  <si>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</si>
  <si>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</si>
  <si>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</si>
  <si>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</si>
  <si>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</si>
  <si>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</si>
  <si>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</si>
  <si>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</si>
  <si>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</si>
  <si>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</si>
  <si>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</si>
  <si>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</si>
  <si>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</si>
  <si>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</si>
  <si>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</si>
  <si>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</si>
  <si>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</si>
  <si>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</si>
  <si>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</si>
  <si>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</si>
  <si>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</si>
  <si>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</si>
  <si>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</si>
  <si>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</si>
  <si>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</si>
  <si>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</si>
  <si>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</si>
  <si>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</si>
  <si>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</si>
  <si>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</si>
  <si>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</si>
  <si>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</si>
  <si>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</si>
  <si>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</si>
  <si>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</si>
  <si>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</si>
  <si>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</si>
  <si>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</si>
  <si>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</si>
  <si>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</si>
  <si>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</si>
  <si>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</si>
  <si>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</si>
  <si>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</si>
  <si>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</si>
  <si>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</si>
  <si>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</si>
  <si>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</si>
  <si>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</si>
  <si>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</si>
  <si>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</si>
  <si>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</si>
  <si>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</si>
  <si>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</si>
  <si>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</si>
  <si>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</si>
  <si>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</si>
  <si>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</si>
  <si>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</si>
  <si>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</si>
  <si>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</si>
  <si>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</si>
  <si>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</si>
  <si>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</si>
  <si>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</si>
  <si>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</si>
  <si>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</si>
  <si>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</si>
  <si>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</si>
  <si>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</si>
  <si>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</si>
  <si>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</si>
  <si>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</si>
  <si>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</si>
  <si>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</si>
  <si>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</si>
  <si>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</si>
  <si>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</si>
  <si>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</si>
  <si>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</si>
  <si>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</si>
  <si>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</si>
  <si>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</si>
  <si>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</si>
  <si>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</si>
  <si>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</si>
  <si>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</si>
  <si>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</si>
  <si>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</si>
  <si>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</si>
  <si>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</si>
  <si>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</si>
  <si>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</si>
  <si>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</si>
  <si>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</si>
  <si>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</si>
  <si>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</si>
  <si>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</si>
  <si>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</si>
  <si>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</si>
  <si>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</si>
  <si>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</si>
  <si>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</si>
  <si>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</si>
  <si>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</si>
  <si>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</si>
  <si>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</si>
  <si>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</si>
  <si>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</si>
  <si>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</si>
  <si>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</si>
  <si>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</si>
  <si>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</si>
  <si>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</si>
  <si>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</si>
  <si>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</si>
  <si>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</si>
  <si>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</si>
  <si>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</si>
  <si>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</si>
  <si>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</si>
  <si>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</si>
  <si>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</si>
  <si>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</si>
  <si>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</si>
  <si>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</si>
  <si>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</si>
  <si>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</si>
  <si>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</si>
  <si>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</si>
  <si>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</si>
  <si>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</si>
  <si>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</si>
  <si>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</si>
  <si>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</si>
  <si>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</si>
  <si>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</si>
  <si>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</si>
  <si>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</si>
  <si>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</si>
  <si>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</si>
  <si>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</si>
  <si>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</si>
  <si>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</si>
  <si>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</si>
  <si>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</si>
  <si>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</si>
  <si>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</si>
  <si>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</si>
  <si>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</si>
  <si>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</si>
  <si>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</si>
  <si>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</si>
  <si>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</si>
  <si>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</si>
  <si>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</si>
  <si>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</si>
  <si>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</si>
  <si>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</si>
  <si>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</si>
  <si>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</si>
  <si>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</si>
  <si>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</si>
  <si>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</si>
  <si>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</si>
  <si>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</si>
  <si>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</si>
  <si>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</si>
  <si>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</si>
  <si>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</si>
  <si>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</si>
  <si>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</si>
  <si>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</si>
  <si>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</si>
  <si>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</si>
  <si>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</si>
  <si>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</si>
  <si>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</si>
  <si>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</si>
  <si>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</si>
  <si>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</si>
  <si>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</si>
  <si>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</si>
  <si>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</si>
  <si>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</si>
  <si>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</si>
  <si>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</si>
  <si>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</si>
  <si>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</si>
  <si>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</si>
  <si>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</si>
  <si>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</si>
  <si>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</si>
  <si>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</si>
  <si>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</si>
  <si>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</si>
  <si>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</si>
  <si>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</si>
  <si>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</si>
  <si>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</si>
  <si>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</si>
  <si>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</si>
  <si>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</si>
  <si>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</si>
  <si>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</si>
  <si>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</si>
  <si>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</si>
  <si>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</si>
  <si>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</si>
  <si>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</si>
  <si>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</si>
  <si>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</si>
  <si>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</si>
  <si>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</si>
  <si>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</si>
  <si>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</si>
  <si>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</si>
  <si>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</si>
  <si>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</si>
  <si>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</si>
  <si>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</si>
  <si>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</si>
  <si>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</si>
  <si>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</si>
  <si>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</si>
  <si>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</si>
  <si>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</si>
  <si>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</si>
  <si>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</si>
  <si>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</si>
  <si>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</si>
  <si>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</si>
  <si>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</si>
  <si>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</si>
  <si>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</si>
  <si>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</si>
  <si>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</si>
  <si>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</si>
  <si>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</si>
  <si>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</si>
  <si>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</si>
  <si>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</si>
  <si>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</si>
  <si>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</si>
  <si>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</si>
  <si>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</si>
  <si>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</si>
  <si>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</si>
  <si>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</si>
  <si>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</si>
  <si>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</si>
  <si>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</si>
  <si>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</si>
  <si>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</si>
  <si>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</si>
  <si>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</si>
  <si>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</si>
  <si>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</si>
  <si>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</si>
  <si>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</si>
  <si>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</si>
  <si>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</si>
  <si>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</si>
  <si>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</si>
  <si>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</si>
  <si>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</si>
  <si>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</si>
  <si>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</si>
  <si>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</si>
  <si>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</si>
  <si>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</si>
  <si>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</si>
  <si>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</si>
  <si>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</si>
  <si>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</si>
  <si>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</si>
  <si>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</si>
  <si>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</si>
  <si>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</si>
  <si>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</si>
  <si>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</si>
  <si>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</si>
  <si>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</si>
  <si>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</si>
  <si>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</si>
  <si>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</si>
  <si>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</si>
  <si>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</si>
  <si>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</si>
  <si>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</si>
  <si>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</si>
  <si>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</si>
  <si>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</si>
  <si>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</si>
  <si>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</si>
  <si>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</si>
  <si>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</si>
  <si>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</si>
  <si>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</si>
  <si>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</si>
  <si>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</si>
  <si>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</si>
  <si>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</si>
  <si>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</si>
  <si>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</si>
  <si>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</si>
  <si>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</si>
  <si>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</si>
  <si>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</si>
  <si>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</si>
  <si>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</si>
  <si>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</si>
  <si>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</si>
  <si>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</si>
  <si>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</si>
  <si>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</si>
  <si>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</si>
  <si>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</si>
  <si>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</si>
  <si>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</si>
  <si>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</si>
  <si>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</si>
  <si>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</si>
  <si>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</si>
  <si>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</si>
  <si>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</si>
  <si>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</si>
  <si>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</si>
  <si>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</si>
  <si>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</si>
  <si>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</si>
  <si>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</si>
  <si>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</si>
  <si>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</si>
  <si>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</si>
  <si>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</si>
  <si>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</si>
  <si>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</si>
  <si>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</si>
  <si>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</si>
  <si>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</si>
  <si>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</si>
  <si>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</si>
  <si>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</si>
  <si>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</si>
  <si>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</si>
  <si>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</si>
  <si>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</si>
  <si>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</si>
  <si>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</si>
  <si>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</si>
  <si>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</si>
  <si>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</si>
  <si>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</si>
  <si>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</si>
  <si>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</si>
  <si>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</si>
  <si>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</si>
  <si>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</si>
  <si>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</si>
  <si>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</si>
  <si>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</si>
  <si>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</si>
  <si>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</si>
  <si>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</si>
  <si>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</si>
  <si>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</si>
  <si>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</si>
  <si>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</si>
  <si>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</si>
  <si>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</si>
  <si>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</si>
  <si>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</si>
  <si>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</si>
  <si>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</si>
  <si>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</si>
  <si>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</si>
  <si>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</si>
  <si>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</si>
  <si>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</si>
  <si>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</si>
  <si>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</si>
  <si>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</si>
  <si>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</si>
  <si>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</si>
  <si>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</si>
  <si>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</si>
  <si>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</si>
  <si>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</si>
  <si>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</si>
  <si>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</si>
  <si>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</si>
  <si>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</si>
  <si>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</si>
  <si>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</si>
  <si>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</si>
  <si>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</si>
  <si>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</si>
  <si>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</si>
  <si>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</si>
  <si>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</si>
  <si>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</si>
  <si>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</si>
  <si>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</si>
  <si>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</si>
  <si>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</si>
  <si>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</si>
  <si>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</si>
  <si>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</si>
  <si>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</si>
  <si>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</si>
  <si>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</si>
  <si>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</si>
  <si>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</si>
  <si>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</si>
  <si>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</si>
  <si>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</si>
  <si>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</si>
  <si>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</si>
  <si>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</si>
  <si>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</si>
  <si>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</si>
  <si>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</si>
  <si>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</si>
  <si>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</si>
  <si>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</si>
  <si>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</si>
  <si>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</si>
  <si>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</si>
  <si>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</si>
  <si>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</si>
  <si>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</si>
  <si>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</si>
  <si>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</si>
  <si>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</si>
  <si>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</si>
  <si>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</si>
  <si>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</si>
  <si>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</si>
  <si>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</si>
  <si>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</si>
  <si>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</si>
  <si>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</si>
  <si>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</si>
  <si>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</si>
  <si>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</si>
  <si>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</si>
  <si>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</si>
  <si>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</si>
  <si>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</si>
  <si>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</si>
  <si>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</si>
  <si>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</si>
  <si>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</si>
  <si>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</si>
  <si>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</si>
  <si>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</si>
  <si>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</si>
  <si>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</si>
  <si>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</si>
  <si>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</si>
  <si>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</si>
  <si>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</si>
  <si>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</si>
  <si>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</si>
  <si>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</si>
  <si>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</si>
  <si>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</si>
  <si>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</si>
  <si>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</si>
  <si>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</si>
  <si>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</si>
  <si>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</si>
  <si>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</si>
  <si>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</si>
  <si>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</si>
  <si>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</si>
  <si>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</si>
  <si>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</si>
  <si>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</si>
  <si>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</si>
  <si>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</si>
  <si>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</si>
  <si>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</si>
  <si>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</si>
  <si>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</si>
  <si>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</si>
  <si>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</si>
  <si>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</si>
  <si>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</si>
  <si>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</si>
  <si>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</si>
  <si>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</si>
  <si>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</si>
  <si>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</si>
  <si>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</si>
  <si>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</si>
  <si>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</si>
  <si>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</si>
  <si>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</si>
  <si>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</si>
  <si>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</si>
  <si>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</si>
  <si>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</si>
  <si>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</si>
  <si>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</si>
  <si>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</si>
  <si>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</si>
  <si>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</si>
  <si>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</si>
  <si>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</si>
  <si>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</si>
  <si>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</si>
  <si>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</si>
  <si>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</si>
  <si>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</si>
  <si>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</si>
  <si>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</si>
  <si>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</si>
  <si>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</si>
  <si>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</si>
  <si>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</si>
  <si>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</si>
  <si>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</si>
  <si>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</si>
  <si>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</si>
  <si>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</si>
  <si>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</si>
  <si>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</si>
  <si>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</si>
  <si>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</si>
  <si>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</si>
  <si>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</si>
  <si>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</si>
  <si>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</si>
  <si>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</si>
  <si>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</si>
  <si>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</si>
  <si>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</si>
  <si>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</si>
  <si>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</si>
  <si>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</si>
  <si>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</si>
  <si>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</si>
  <si>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</si>
  <si>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</si>
  <si>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</si>
  <si>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</si>
  <si>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</si>
  <si>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</si>
  <si>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</si>
  <si>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</si>
  <si>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</si>
  <si>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</si>
  <si>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</si>
  <si>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</si>
  <si>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</si>
  <si>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</si>
  <si>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</si>
  <si>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</si>
  <si>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</si>
  <si>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</si>
  <si>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</si>
  <si>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</si>
  <si>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</si>
  <si>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</si>
  <si>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</si>
  <si>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</si>
  <si>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</si>
  <si>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</si>
  <si>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</si>
  <si>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</si>
  <si>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</si>
  <si>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</si>
  <si>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</si>
  <si>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</si>
  <si>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</si>
  <si>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</si>
  <si>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</si>
  <si>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</si>
  <si>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</si>
  <si>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</si>
  <si>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</si>
  <si>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</si>
  <si>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</si>
  <si>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</si>
  <si>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</si>
  <si>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</si>
  <si>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</si>
  <si>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</si>
  <si>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</si>
  <si>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</si>
  <si>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</si>
  <si>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</si>
  <si>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</si>
  <si>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</si>
  <si>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</si>
  <si>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</si>
  <si>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</si>
  <si>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</si>
  <si>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</si>
  <si>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</si>
  <si>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</si>
  <si>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</si>
  <si>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</si>
  <si>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</si>
  <si>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</si>
  <si>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</si>
  <si>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</si>
  <si>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</si>
  <si>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</si>
  <si>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</si>
  <si>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</si>
  <si>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</si>
  <si>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</si>
  <si>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</si>
  <si>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</si>
  <si>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</si>
  <si>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</si>
  <si>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</si>
  <si>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</si>
  <si>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</si>
  <si>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</si>
  <si>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</si>
  <si>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</si>
  <si>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</si>
  <si>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</si>
  <si>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</si>
  <si>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</si>
  <si>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</si>
  <si>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</si>
  <si>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</si>
  <si>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</si>
  <si>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</si>
  <si>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</si>
  <si>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</si>
  <si>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</si>
  <si>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</si>
  <si>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</si>
  <si>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</si>
  <si>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</si>
  <si>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</si>
  <si>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</si>
  <si>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</si>
  <si>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</si>
  <si>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</si>
  <si>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</si>
  <si>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</si>
  <si>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</si>
  <si>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</si>
  <si>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</si>
  <si>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</si>
  <si>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</si>
  <si>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</si>
  <si>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</si>
  <si>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</si>
  <si>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</si>
  <si>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</si>
  <si>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</si>
  <si>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</si>
  <si>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</si>
  <si>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</si>
  <si>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</si>
  <si>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</si>
  <si>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</si>
  <si>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</si>
  <si>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</si>
  <si>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</si>
  <si>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</si>
  <si>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</si>
  <si>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</si>
  <si>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</si>
  <si>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</si>
  <si>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</si>
  <si>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</si>
  <si>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</si>
  <si>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</si>
  <si>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</si>
  <si>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</si>
  <si>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</si>
  <si>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</si>
  <si>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</si>
  <si>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</si>
  <si>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</si>
  <si>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</si>
  <si>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</si>
  <si>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</si>
  <si>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</si>
  <si>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</si>
  <si>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</si>
  <si>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</si>
  <si>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</si>
  <si>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</si>
  <si>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</si>
  <si>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</si>
  <si>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</si>
  <si>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</si>
  <si>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</si>
  <si>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</si>
  <si>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</si>
  <si>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</si>
  <si>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</si>
  <si>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</si>
  <si>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</si>
  <si>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</si>
  <si>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</si>
  <si>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</si>
  <si>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</si>
  <si>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</si>
  <si>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</si>
  <si>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</si>
  <si>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</si>
  <si>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</si>
  <si>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</si>
  <si>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</si>
  <si>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</si>
  <si>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</si>
  <si>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</si>
  <si>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</si>
  <si>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</si>
  <si>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</si>
  <si>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</si>
  <si>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</si>
  <si>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</si>
  <si>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</si>
  <si>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</si>
  <si>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</si>
  <si>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</si>
  <si>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</si>
  <si>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</si>
  <si>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</si>
  <si>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</si>
  <si>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</si>
  <si>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</si>
  <si>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</si>
  <si>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</si>
  <si>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</si>
  <si>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</si>
  <si>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</si>
  <si>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</si>
  <si>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</si>
  <si>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</si>
  <si>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</si>
  <si>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</si>
  <si>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</si>
  <si>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</si>
  <si>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</si>
  <si>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</si>
  <si>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</si>
  <si>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</si>
  <si>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</si>
  <si>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</si>
  <si>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</si>
  <si>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</si>
  <si>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</si>
  <si>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</si>
  <si>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</si>
  <si>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</si>
  <si>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</si>
  <si>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</si>
  <si>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</si>
  <si>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</si>
  <si>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</si>
  <si>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</si>
  <si>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</si>
  <si>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</si>
  <si>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</si>
  <si>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</si>
  <si>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</si>
  <si>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</si>
  <si>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</si>
  <si>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</si>
  <si>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</si>
  <si>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</si>
  <si>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</si>
  <si>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</si>
  <si>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</si>
  <si>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</si>
  <si>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</si>
  <si>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</si>
  <si>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</si>
  <si>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</si>
  <si>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</si>
  <si>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</si>
  <si>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</si>
  <si>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</si>
  <si>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</si>
  <si>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</si>
  <si>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</si>
  <si>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</si>
  <si>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</si>
  <si>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</si>
  <si>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</si>
  <si>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</si>
  <si>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</si>
  <si>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</si>
  <si>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</si>
  <si>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</si>
  <si>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</si>
  <si>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</si>
  <si>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</si>
  <si>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</si>
  <si>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</si>
  <si>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</si>
  <si>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</si>
  <si>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</si>
  <si>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</si>
  <si>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</si>
  <si>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</si>
  <si>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</si>
  <si>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</si>
  <si>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</si>
  <si>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</si>
  <si>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</si>
  <si>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</si>
  <si>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</si>
  <si>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</si>
  <si>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</si>
  <si>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</si>
  <si>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</si>
  <si>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</si>
  <si>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</si>
  <si>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</si>
  <si>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</si>
  <si>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</si>
  <si>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</si>
  <si>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</si>
  <si>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</si>
  <si>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</si>
  <si>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</si>
  <si>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</si>
  <si>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</si>
  <si>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</si>
  <si>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</si>
  <si>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</si>
  <si>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</si>
  <si>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</si>
  <si>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</si>
  <si>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</si>
  <si>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</si>
  <si>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</si>
  <si>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</si>
  <si>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</si>
  <si>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</si>
  <si>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</si>
  <si>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</si>
  <si>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</si>
  <si>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</si>
  <si>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</si>
  <si>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</si>
  <si>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</si>
  <si>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</si>
  <si>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</si>
  <si>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</si>
  <si>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</si>
  <si>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</si>
  <si>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</si>
  <si>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</si>
  <si>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</si>
  <si>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</si>
  <si>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</si>
  <si>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</si>
  <si>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</si>
  <si>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</si>
  <si>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</si>
  <si>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</si>
  <si>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</si>
  <si>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</si>
  <si>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</si>
  <si>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</si>
  <si>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</si>
  <si>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</si>
  <si>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</si>
  <si>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</si>
  <si>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</si>
  <si>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</si>
  <si>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</si>
  <si>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</si>
  <si>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</si>
  <si>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</si>
  <si>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</si>
  <si>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</si>
  <si>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</si>
  <si>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</si>
  <si>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</si>
  <si>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</si>
  <si>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</si>
  <si>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</si>
  <si>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</si>
  <si>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</si>
  <si>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</si>
  <si>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</si>
  <si>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</si>
  <si>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</si>
  <si>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</si>
  <si>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</si>
  <si>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</si>
  <si>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</si>
  <si>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</si>
  <si>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</si>
  <si>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</si>
  <si>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</si>
  <si>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</si>
  <si>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</si>
  <si>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</si>
  <si>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</si>
  <si>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</si>
  <si>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</si>
  <si>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</si>
  <si>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</si>
  <si>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</si>
  <si>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</si>
  <si>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</si>
  <si>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</si>
  <si>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</si>
  <si>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</si>
  <si>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</si>
  <si>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</si>
  <si>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</si>
  <si>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</si>
  <si>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</si>
  <si>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</si>
  <si>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</si>
  <si>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</si>
  <si>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</si>
  <si>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</si>
  <si>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</si>
  <si>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</si>
  <si>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</si>
  <si>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</si>
  <si>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</si>
  <si>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</si>
  <si>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</si>
  <si>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</si>
  <si>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</si>
  <si>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</si>
  <si>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</si>
  <si>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</si>
  <si>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</si>
  <si>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</si>
  <si>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</si>
  <si>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</si>
  <si>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</si>
  <si>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</si>
  <si>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</si>
  <si>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</si>
  <si>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</si>
  <si>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</si>
  <si>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</si>
  <si>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</si>
  <si>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</si>
  <si>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</si>
  <si>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</si>
  <si>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</si>
  <si>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</si>
  <si>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</si>
  <si>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</si>
  <si>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</si>
  <si>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</si>
  <si>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</si>
  <si>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</si>
  <si>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</si>
  <si>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</si>
  <si>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</si>
  <si>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</si>
  <si>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</si>
  <si>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</si>
  <si>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</si>
  <si>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</si>
  <si>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</si>
  <si>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</si>
  <si>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</si>
  <si>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</si>
  <si>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</si>
  <si>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</si>
  <si>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</si>
  <si>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</si>
  <si>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</si>
  <si>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</si>
  <si>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</si>
  <si>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</si>
  <si>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</si>
  <si>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</si>
  <si>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</si>
  <si>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</si>
  <si>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</si>
  <si>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</si>
  <si>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</si>
  <si>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</si>
  <si>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</si>
  <si>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</si>
  <si>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</si>
  <si>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</si>
  <si>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</si>
  <si>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</si>
  <si>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</si>
  <si>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</si>
  <si>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</si>
  <si>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</si>
  <si>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</si>
  <si>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</si>
  <si>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</si>
  <si>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</si>
  <si>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</si>
  <si>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</si>
  <si>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</si>
  <si>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</si>
  <si>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</si>
  <si>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</si>
  <si>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</si>
  <si>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</si>
  <si>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</si>
  <si>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</si>
  <si>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</si>
  <si>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</si>
  <si>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</si>
  <si>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</si>
  <si>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</si>
  <si>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</si>
  <si>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</si>
  <si>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</si>
  <si>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</si>
  <si>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</si>
  <si>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</si>
  <si>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</si>
  <si>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</si>
  <si>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</si>
  <si>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</si>
  <si>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</si>
  <si>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</si>
  <si>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</si>
  <si>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</si>
  <si>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</si>
  <si>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</si>
  <si>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</si>
  <si>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</si>
  <si>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</si>
  <si>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</si>
  <si>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</si>
  <si>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</si>
  <si>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</si>
  <si>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</si>
  <si>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</si>
  <si>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</si>
  <si>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</si>
  <si>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</si>
  <si>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</si>
  <si>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</si>
  <si>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</si>
  <si>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</si>
  <si>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</si>
  <si>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</si>
  <si>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</si>
  <si>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</si>
  <si>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</si>
  <si>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</si>
  <si>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</si>
  <si>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</si>
  <si>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</si>
  <si>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</si>
  <si>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</si>
  <si>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</si>
  <si>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</si>
  <si>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</si>
  <si>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</si>
  <si>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</si>
  <si>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</si>
  <si>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</si>
  <si>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</si>
  <si>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</si>
  <si>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</si>
  <si>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</si>
  <si>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</si>
  <si>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</si>
  <si>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</si>
  <si>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</si>
  <si>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</si>
  <si>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</si>
  <si>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</si>
  <si>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</si>
  <si>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</si>
  <si>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</si>
  <si>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</si>
  <si>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</si>
  <si>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</si>
  <si>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</si>
  <si>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</si>
  <si>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</si>
  <si>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</si>
  <si>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</si>
  <si>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</si>
  <si>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</si>
  <si>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</si>
  <si>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</si>
  <si>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</si>
  <si>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</si>
  <si>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</si>
  <si>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</si>
  <si>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</si>
  <si>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</si>
  <si>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</si>
  <si>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</si>
  <si>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</si>
  <si>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</si>
  <si>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</si>
  <si>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</si>
  <si>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</si>
  <si>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</si>
  <si>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</si>
  <si>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</si>
  <si>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</si>
  <si>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</si>
  <si>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</si>
  <si>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</si>
  <si>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</si>
  <si>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</si>
  <si>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</si>
  <si>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</si>
  <si>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</si>
  <si>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</si>
  <si>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</si>
  <si>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</si>
  <si>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</si>
  <si>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</si>
  <si>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</si>
  <si>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</si>
  <si>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</si>
  <si>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</si>
  <si>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</si>
  <si>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</si>
  <si>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</si>
  <si>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</si>
  <si>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</si>
  <si>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</si>
  <si>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</si>
  <si>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</si>
  <si>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</si>
  <si>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</si>
  <si>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</si>
  <si>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</si>
  <si>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</si>
  <si>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</si>
  <si>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</si>
  <si>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</si>
  <si>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</si>
  <si>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</si>
  <si>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</si>
  <si>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</si>
  <si>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</si>
  <si>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</si>
  <si>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</si>
  <si>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</si>
  <si>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</si>
  <si>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</si>
  <si>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</si>
  <si>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</si>
  <si>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</si>
  <si>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</si>
  <si>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</si>
  <si>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</si>
  <si>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</si>
  <si>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</si>
  <si>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</si>
  <si>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</si>
  <si>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</si>
  <si>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</si>
  <si>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</si>
  <si>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</si>
  <si>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</si>
  <si>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</si>
  <si>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</si>
  <si>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</si>
  <si>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</si>
  <si>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</si>
  <si>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</si>
  <si>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</si>
  <si>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</si>
  <si>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</si>
  <si>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</si>
  <si>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</si>
  <si>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</si>
  <si>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</si>
  <si>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</si>
  <si>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</si>
  <si>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</si>
  <si>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</si>
  <si>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</si>
  <si>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</si>
  <si>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</si>
  <si>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</si>
  <si>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</si>
  <si>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</si>
  <si>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</si>
  <si>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</si>
  <si>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</si>
  <si>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</si>
  <si>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</si>
  <si>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</si>
  <si>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</si>
  <si>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</si>
  <si>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</si>
  <si>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</si>
  <si>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</si>
  <si>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</si>
  <si>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</si>
  <si>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</si>
  <si>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</si>
  <si>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</si>
  <si>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</si>
  <si>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</si>
  <si>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</si>
  <si>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</si>
  <si>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</si>
  <si>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</si>
  <si>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</si>
  <si>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</si>
  <si>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</si>
  <si>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</si>
  <si>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</si>
  <si>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</si>
  <si>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</si>
  <si>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</si>
  <si>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</si>
  <si>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</si>
  <si>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</si>
  <si>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</si>
  <si>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</si>
  <si>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</si>
  <si>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</si>
  <si>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</si>
  <si>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</si>
  <si>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</si>
  <si>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</si>
  <si>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</si>
  <si>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</si>
  <si>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</si>
  <si>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</si>
  <si>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</si>
  <si>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</si>
  <si>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</si>
  <si>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</si>
  <si>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</si>
  <si>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</si>
  <si>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</si>
  <si>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</si>
  <si>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</si>
  <si>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</si>
  <si>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</si>
  <si>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</si>
  <si>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</si>
  <si>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</si>
  <si>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</si>
  <si>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</si>
  <si>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</si>
  <si>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</si>
  <si>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</si>
  <si>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</si>
  <si>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</si>
  <si>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</si>
  <si>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</si>
  <si>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</si>
  <si>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</si>
  <si>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</si>
  <si>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</si>
  <si>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</si>
  <si>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</si>
  <si>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</si>
  <si>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</si>
  <si>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</si>
  <si>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</si>
  <si>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</si>
  <si>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</si>
  <si>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</si>
  <si>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</si>
  <si>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</si>
  <si>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</si>
  <si>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</si>
  <si>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</si>
  <si>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</si>
  <si>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</si>
  <si>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</si>
  <si>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</si>
  <si>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</si>
  <si>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</si>
  <si>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</si>
  <si>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</si>
  <si>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</si>
  <si>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</si>
  <si>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</si>
  <si>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</si>
  <si>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</si>
  <si>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</si>
  <si>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</si>
  <si>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</si>
  <si>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</si>
  <si>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</si>
  <si>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</si>
  <si>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</si>
  <si>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</si>
  <si>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</si>
  <si>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</si>
  <si>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</si>
  <si>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</si>
  <si>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</si>
  <si>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</si>
  <si>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</si>
  <si>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</si>
  <si>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</si>
  <si>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</si>
  <si>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</si>
  <si>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</si>
  <si>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</si>
  <si>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</si>
  <si>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</si>
  <si>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</si>
  <si>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</si>
  <si>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</si>
  <si>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</si>
  <si>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</si>
  <si>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</si>
  <si>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</si>
  <si>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</si>
  <si>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</si>
  <si>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</si>
  <si>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</si>
  <si>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</si>
  <si>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</si>
  <si>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</si>
  <si>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</si>
  <si>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</si>
  <si>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</si>
  <si>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</si>
  <si>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</si>
  <si>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</si>
  <si>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</si>
  <si>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</si>
  <si>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</si>
  <si>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</si>
  <si>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</si>
  <si>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</si>
  <si>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</si>
  <si>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</si>
  <si>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</si>
  <si>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</si>
  <si>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</si>
  <si>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</si>
  <si>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</si>
  <si>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</si>
  <si>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</si>
  <si>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</si>
  <si>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</si>
  <si>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</si>
  <si>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</si>
  <si>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</si>
  <si>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</si>
  <si>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</si>
  <si>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</si>
  <si>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</si>
  <si>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</si>
  <si>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</si>
  <si>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</si>
  <si>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</si>
  <si>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</si>
  <si>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</si>
  <si>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</si>
  <si>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</si>
  <si>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</si>
  <si>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</si>
  <si>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</si>
  <si>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</si>
  <si>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</si>
  <si>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</si>
  <si>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</si>
  <si>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</si>
  <si>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</si>
  <si>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</si>
  <si>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</si>
  <si>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</si>
  <si>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</si>
  <si>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</si>
  <si>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</si>
  <si>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</si>
  <si>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</si>
  <si>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</si>
  <si>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</si>
  <si>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</si>
  <si>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</si>
  <si>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</si>
  <si>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</si>
  <si>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</si>
  <si>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</si>
  <si>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</si>
  <si>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</si>
  <si>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</si>
  <si>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</si>
  <si>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</si>
  <si>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</si>
  <si>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</si>
  <si>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</si>
  <si>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</si>
  <si>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</si>
  <si>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</si>
  <si>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</si>
  <si>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</si>
  <si>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</si>
  <si>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</si>
  <si>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</si>
  <si>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</si>
  <si>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</si>
  <si>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</si>
  <si>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</si>
  <si>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</si>
  <si>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</si>
  <si>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</si>
  <si>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</si>
  <si>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</si>
  <si>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</si>
  <si>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</si>
  <si>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</si>
  <si>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</si>
  <si>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</si>
  <si>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</si>
  <si>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</si>
  <si>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</si>
  <si>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</si>
  <si>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</si>
  <si>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</si>
  <si>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</si>
  <si>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</si>
  <si>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</si>
  <si>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</si>
  <si>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</si>
  <si>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</si>
  <si>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</si>
  <si>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</si>
  <si>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</si>
  <si>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</si>
  <si>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</si>
  <si>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</si>
  <si>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</si>
  <si>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</si>
  <si>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</si>
  <si>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</si>
  <si>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</si>
  <si>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</si>
  <si>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</si>
  <si>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</si>
  <si>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</si>
  <si>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</si>
  <si>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</si>
  <si>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</si>
  <si>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</si>
  <si>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</si>
  <si>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</si>
  <si>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</si>
  <si>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</si>
  <si>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</si>
  <si>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</si>
  <si>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</si>
  <si>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</si>
  <si>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</si>
  <si>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</si>
  <si>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</si>
  <si>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</si>
  <si>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</si>
  <si>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</si>
  <si>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</si>
  <si>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</si>
  <si>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</si>
  <si>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</si>
  <si>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</si>
  <si>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</si>
  <si>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</si>
  <si>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</si>
  <si>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</si>
  <si>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</si>
  <si>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</si>
  <si>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</si>
  <si>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</si>
  <si>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</si>
  <si>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</si>
  <si>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</si>
  <si>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</si>
  <si>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</si>
  <si>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</si>
  <si>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</si>
  <si>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</si>
  <si>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</si>
  <si>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</si>
  <si>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</si>
  <si>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</si>
  <si>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</si>
  <si>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</si>
  <si>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</si>
  <si>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</si>
  <si>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</si>
  <si>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</si>
  <si>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</si>
  <si>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</si>
  <si>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</si>
  <si>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</si>
  <si>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</si>
  <si>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</si>
  <si>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</si>
  <si>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</si>
  <si>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</si>
  <si>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</si>
  <si>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</si>
  <si>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</si>
  <si>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</si>
  <si>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</si>
  <si>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</si>
  <si>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</si>
  <si>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</si>
  <si>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</si>
  <si>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</si>
  <si>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</si>
  <si>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</si>
  <si>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</si>
  <si>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</si>
  <si>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</si>
  <si>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</si>
  <si>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</si>
  <si>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</si>
  <si>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</si>
  <si>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</si>
  <si>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</si>
  <si>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</si>
  <si>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</si>
  <si>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</si>
  <si>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</si>
  <si>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</si>
  <si>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</si>
  <si>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</si>
  <si>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</si>
  <si>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</si>
  <si>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</si>
  <si>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</si>
  <si>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</si>
  <si>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</si>
  <si>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</si>
  <si>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</si>
  <si>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</si>
  <si>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</si>
  <si>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</si>
  <si>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</si>
  <si>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</si>
  <si>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</si>
  <si>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</si>
  <si>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</si>
  <si>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</si>
  <si>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</si>
  <si>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</si>
  <si>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</si>
  <si>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</si>
  <si>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</si>
  <si>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</si>
  <si>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</si>
  <si>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</si>
  <si>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</si>
  <si>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</si>
  <si>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</si>
  <si>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</si>
  <si>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</si>
  <si>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</si>
  <si>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</si>
  <si>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</si>
  <si>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</si>
  <si>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</si>
  <si>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</si>
  <si>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</si>
  <si>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</si>
  <si>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</si>
  <si>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</si>
  <si>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</si>
  <si>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</si>
  <si>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</si>
  <si>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</si>
  <si>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</si>
  <si>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</si>
  <si>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</si>
  <si>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</si>
  <si>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</si>
  <si>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</si>
  <si>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</si>
  <si>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</si>
  <si>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</si>
  <si>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</si>
  <si>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</si>
  <si>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</si>
  <si>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</si>
  <si>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</si>
  <si>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</si>
  <si>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</si>
  <si>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</si>
  <si>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</si>
  <si>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</si>
  <si>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</si>
  <si>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</si>
  <si>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</si>
  <si>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</si>
  <si>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</si>
  <si>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</si>
  <si>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</si>
  <si>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</si>
  <si>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</si>
  <si>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</si>
  <si>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</si>
  <si>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</si>
  <si>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</si>
  <si>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</si>
  <si>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</si>
  <si>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</si>
  <si>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</si>
  <si>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</si>
  <si>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</si>
  <si>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</si>
  <si>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</si>
  <si>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</si>
  <si>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</si>
  <si>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</si>
  <si>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</si>
  <si>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</si>
  <si>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</si>
  <si>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</si>
  <si>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</si>
  <si>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</si>
  <si>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</si>
  <si>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</si>
  <si>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</si>
  <si>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</si>
  <si>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</si>
  <si>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</si>
  <si>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</si>
  <si>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</si>
  <si>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</si>
  <si>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</si>
  <si>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</si>
  <si>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</si>
  <si>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</si>
  <si>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</si>
  <si>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</si>
  <si>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</si>
  <si>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</si>
  <si>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</si>
  <si>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</si>
  <si>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</si>
  <si>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</si>
  <si>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</si>
  <si>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</si>
  <si>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</si>
  <si>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</si>
  <si>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</si>
  <si>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</si>
  <si>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</si>
  <si>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</si>
  <si>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</si>
  <si>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</si>
  <si>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</si>
  <si>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</si>
  <si>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</si>
  <si>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</si>
  <si>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</si>
  <si>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</si>
  <si>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</si>
  <si>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</si>
  <si>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</si>
  <si>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</si>
  <si>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</si>
  <si>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</si>
  <si>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</si>
  <si>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</si>
  <si>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</si>
  <si>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</si>
  <si>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</si>
  <si>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</si>
  <si>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</si>
  <si>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</si>
  <si>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</si>
  <si>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</si>
  <si>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</si>
  <si>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</si>
  <si>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</si>
  <si>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</si>
  <si>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</si>
  <si>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</si>
  <si>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</si>
  <si>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</si>
  <si>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</si>
  <si>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</si>
  <si>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</si>
  <si>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</si>
  <si>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</si>
  <si>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</si>
  <si>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</si>
  <si>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</si>
  <si>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</si>
  <si>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</si>
  <si>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</si>
  <si>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</si>
  <si>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</si>
  <si>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</si>
  <si>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</si>
  <si>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</si>
  <si>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</si>
  <si>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</si>
  <si>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</si>
  <si>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</si>
  <si>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</si>
  <si>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</si>
  <si>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</si>
  <si>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</si>
  <si>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</si>
  <si>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</si>
  <si>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</si>
  <si>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</si>
  <si>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</si>
  <si>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</si>
  <si>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</si>
  <si>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</si>
  <si>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</si>
  <si>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</si>
  <si>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</si>
  <si>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</si>
  <si>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</si>
  <si>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</si>
  <si>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</si>
  <si>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</si>
  <si>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</si>
  <si>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</si>
  <si>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</si>
  <si>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</si>
  <si>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</si>
  <si>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</si>
  <si>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</si>
  <si>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</si>
  <si>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</si>
  <si>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</si>
  <si>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</si>
  <si>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</si>
  <si>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</si>
  <si>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</si>
  <si>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</si>
  <si>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</si>
  <si>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</si>
  <si>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</si>
  <si>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</si>
  <si>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</si>
  <si>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</si>
  <si>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</si>
  <si>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</si>
  <si>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</si>
  <si>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</si>
  <si>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</si>
  <si>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</si>
  <si>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</si>
  <si>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</si>
  <si>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</si>
  <si>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</si>
  <si>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</si>
  <si>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</si>
  <si>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</si>
  <si>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</si>
  <si>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</si>
  <si>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</si>
  <si>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</si>
  <si>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</si>
  <si>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</si>
  <si>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</si>
  <si>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</si>
  <si>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</si>
  <si>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</si>
  <si>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</si>
  <si>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</si>
  <si>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</si>
  <si>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</si>
  <si>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</si>
  <si>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</si>
  <si>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</si>
  <si>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</si>
  <si>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</si>
  <si>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</si>
  <si>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</si>
  <si>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</si>
  <si>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</si>
  <si>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</si>
  <si>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</si>
  <si>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</si>
  <si>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</si>
  <si>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</si>
  <si>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</si>
  <si>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</si>
  <si>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</si>
  <si>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</si>
  <si>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</si>
  <si>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</si>
  <si>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</si>
  <si>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</si>
  <si>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</si>
  <si>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</si>
  <si>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</si>
  <si>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</si>
  <si>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</si>
  <si>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</si>
  <si>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</si>
  <si>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</si>
  <si>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</si>
  <si>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</si>
  <si>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</si>
  <si>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</si>
  <si>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</si>
  <si>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</si>
  <si>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</si>
  <si>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</si>
  <si>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</si>
  <si>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</si>
  <si>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</si>
  <si>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</si>
  <si>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</si>
  <si>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</si>
  <si>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</si>
  <si>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</si>
  <si>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</si>
  <si>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</si>
  <si>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</si>
  <si>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</si>
  <si>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</si>
  <si>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</si>
  <si>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</si>
  <si>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</si>
  <si>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</si>
  <si>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</si>
  <si>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</si>
  <si>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</si>
  <si>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</si>
  <si>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</si>
  <si>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</si>
  <si>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</si>
  <si>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</si>
  <si>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</si>
  <si>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</si>
  <si>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</si>
  <si>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</si>
  <si>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</si>
  <si>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</si>
  <si>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</si>
  <si>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</si>
  <si>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</si>
  <si>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</si>
  <si>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</si>
  <si>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</si>
  <si>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</si>
  <si>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</si>
  <si>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</si>
  <si>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</si>
  <si>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</si>
  <si>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</si>
  <si>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</si>
  <si>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</si>
  <si>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</si>
  <si>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</si>
  <si>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</si>
  <si>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</si>
  <si>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</si>
  <si>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</si>
  <si>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</si>
  <si>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</si>
  <si>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</si>
  <si>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</si>
  <si>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</si>
  <si>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</si>
  <si>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</si>
  <si>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</si>
  <si>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</si>
  <si>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</si>
  <si>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</si>
  <si>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</si>
  <si>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</si>
  <si>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</si>
  <si>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</si>
  <si>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</si>
  <si>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</si>
  <si>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</si>
  <si>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</si>
  <si>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</si>
  <si>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</si>
  <si>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</si>
  <si>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</si>
  <si>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</si>
  <si>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</si>
  <si>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</si>
  <si>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</si>
  <si>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</si>
  <si>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</si>
  <si>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</si>
  <si>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</si>
  <si>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</si>
  <si>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</si>
  <si>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</si>
  <si>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</si>
  <si>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</si>
  <si>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</si>
  <si>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</si>
  <si>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</si>
  <si>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</si>
  <si>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</si>
  <si>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</si>
  <si>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</si>
  <si>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</si>
  <si>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</si>
  <si>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</si>
  <si>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</si>
  <si>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</si>
  <si>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</si>
  <si>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</si>
  <si>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</si>
  <si>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</si>
  <si>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</si>
  <si>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</si>
  <si>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</si>
  <si>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</si>
  <si>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</si>
  <si>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</si>
  <si>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</si>
  <si>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</si>
  <si>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</si>
  <si>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</si>
  <si>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</si>
  <si>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</si>
  <si>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</si>
  <si>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</si>
  <si>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</si>
  <si>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</si>
  <si>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</si>
  <si>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</si>
  <si>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</si>
  <si>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</si>
  <si>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</si>
  <si>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</si>
  <si>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</si>
  <si>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</si>
  <si>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</si>
  <si>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</si>
  <si>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</si>
  <si>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</si>
  <si>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</si>
  <si>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</si>
  <si>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</si>
  <si>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</si>
  <si>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</si>
  <si>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</si>
  <si>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</si>
  <si>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</si>
  <si>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</si>
  <si>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</si>
  <si>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</si>
  <si>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</si>
  <si>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</si>
  <si>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</si>
  <si>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</si>
  <si>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</si>
  <si>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</si>
  <si>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</si>
  <si>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</si>
  <si>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</si>
  <si>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</si>
  <si>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</si>
  <si>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</si>
  <si>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</si>
  <si>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</si>
  <si>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</si>
  <si>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</si>
  <si>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</si>
  <si>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</si>
  <si>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</si>
  <si>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</si>
  <si>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</si>
  <si>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</si>
  <si>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</si>
  <si>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</si>
  <si>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</si>
  <si>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</si>
  <si>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</si>
  <si>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</si>
  <si>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</si>
  <si>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</si>
  <si>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</si>
  <si>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</si>
  <si>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</si>
  <si>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</si>
  <si>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</si>
  <si>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</si>
  <si>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</si>
  <si>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</si>
  <si>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</si>
  <si>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</si>
  <si>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</si>
  <si>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</si>
  <si>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</si>
  <si>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</si>
  <si>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</si>
  <si>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</si>
  <si>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</si>
  <si>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</si>
  <si>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</si>
  <si>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</si>
  <si>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</si>
  <si>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</si>
  <si>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</si>
  <si>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</si>
  <si>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</si>
  <si>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</si>
  <si>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</si>
  <si>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</si>
  <si>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</si>
  <si>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</si>
  <si>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</si>
  <si>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</si>
  <si>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</si>
  <si>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</si>
  <si>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</si>
  <si>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</si>
  <si>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</si>
  <si>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</si>
  <si>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</si>
  <si>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</si>
  <si>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</si>
  <si>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</si>
  <si>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</si>
  <si>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</si>
  <si>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</si>
  <si>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</si>
  <si>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</si>
  <si>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</si>
  <si>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</si>
  <si>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</si>
  <si>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</si>
  <si>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</si>
  <si>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</si>
  <si>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</si>
  <si>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</si>
  <si>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</si>
  <si>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</si>
  <si>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</si>
  <si>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</si>
  <si>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</si>
  <si>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</si>
  <si>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</si>
  <si>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</si>
  <si>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</si>
  <si>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</si>
  <si>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</si>
  <si>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</si>
  <si>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</si>
  <si>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</si>
  <si>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</si>
  <si>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</si>
  <si>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</si>
  <si>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</si>
  <si>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</si>
  <si>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</si>
  <si>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</si>
  <si>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</si>
  <si>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</si>
  <si>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</si>
  <si>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</si>
  <si>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</si>
  <si>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</si>
  <si>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</si>
  <si>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</si>
  <si>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</si>
  <si>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</si>
  <si>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</si>
  <si>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</si>
  <si>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</si>
  <si>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</si>
  <si>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</si>
  <si>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</si>
  <si>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</si>
  <si>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</si>
  <si>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</si>
  <si>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</si>
  <si>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</si>
  <si>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</si>
  <si>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</si>
  <si>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</si>
  <si>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</si>
  <si>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</si>
  <si>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</si>
  <si>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</si>
  <si>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</si>
  <si>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</si>
  <si>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</si>
  <si>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</si>
  <si>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</si>
  <si>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</si>
  <si>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</si>
  <si>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</si>
  <si>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</si>
  <si>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</si>
  <si>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</si>
  <si>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</si>
  <si>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</si>
  <si>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</si>
  <si>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</si>
  <si>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</si>
  <si>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</si>
  <si>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</si>
  <si>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</si>
  <si>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</si>
  <si>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</si>
  <si>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</si>
  <si>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</si>
  <si>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</si>
  <si>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</si>
  <si>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</si>
  <si>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</si>
  <si>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</si>
  <si>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</si>
  <si>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</si>
  <si>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</si>
  <si>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</si>
  <si>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</si>
  <si>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</si>
  <si>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</si>
  <si>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</si>
  <si>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</si>
  <si>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</si>
  <si>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</si>
  <si>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</si>
  <si>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</si>
  <si>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</si>
  <si>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</si>
  <si>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</si>
  <si>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</si>
  <si>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</si>
  <si>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</si>
  <si>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</si>
  <si>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</si>
  <si>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</si>
  <si>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</si>
  <si>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</si>
  <si>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</si>
  <si>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</si>
  <si>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</si>
  <si>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</si>
  <si>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</si>
  <si>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</si>
  <si>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</si>
  <si>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</si>
  <si>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</si>
  <si>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</si>
  <si>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</si>
  <si>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</si>
  <si>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</si>
  <si>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</si>
  <si>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</si>
  <si>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</si>
  <si>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</si>
  <si>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</si>
  <si>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</si>
  <si>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</si>
  <si>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</si>
  <si>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</si>
  <si>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</si>
  <si>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</si>
  <si>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</si>
  <si>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</si>
  <si>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</si>
  <si>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</si>
  <si>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</si>
  <si>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</si>
  <si>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</si>
  <si>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</si>
  <si>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</si>
  <si>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</si>
  <si>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</si>
  <si>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</si>
  <si>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</si>
  <si>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</si>
  <si>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</si>
  <si>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</si>
  <si>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</si>
  <si>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</si>
  <si>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</si>
  <si>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</si>
  <si>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</si>
  <si>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</si>
  <si>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</si>
  <si>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</si>
  <si>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</si>
  <si>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</si>
  <si>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</si>
  <si>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</si>
  <si>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</si>
  <si>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</si>
  <si>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</si>
  <si>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</si>
  <si>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</si>
  <si>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</si>
  <si>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</si>
  <si>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</si>
  <si>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</si>
  <si>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</si>
  <si>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</si>
  <si>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</si>
  <si>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</si>
  <si>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</si>
  <si>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</si>
  <si>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</si>
  <si>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</si>
  <si>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</si>
  <si>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</si>
  <si>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</si>
  <si>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</si>
  <si>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</si>
  <si>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</si>
  <si>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</si>
  <si>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</si>
  <si>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</si>
  <si>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</si>
  <si>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</si>
  <si>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</si>
  <si>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</si>
  <si>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</si>
  <si>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</si>
  <si>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</si>
  <si>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</si>
  <si>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</si>
  <si>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</si>
  <si>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</si>
  <si>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</si>
  <si>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</si>
  <si>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</si>
  <si>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</si>
  <si>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</si>
  <si>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</si>
  <si>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</si>
  <si>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</si>
  <si>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</si>
  <si>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</si>
  <si>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</si>
  <si>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</si>
  <si>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</si>
  <si>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</si>
  <si>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</si>
  <si>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</si>
  <si>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</si>
  <si>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</si>
  <si>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</si>
  <si>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</si>
  <si>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</si>
  <si>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</si>
  <si>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</si>
  <si>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</si>
  <si>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</si>
  <si>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</si>
  <si>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</si>
  <si>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</si>
  <si>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</si>
  <si>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</si>
  <si>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</si>
  <si>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</si>
  <si>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</si>
  <si>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</si>
  <si>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</si>
  <si>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</si>
  <si>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</si>
  <si>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</si>
  <si>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</si>
  <si>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</si>
  <si>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</si>
  <si>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</si>
  <si>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</si>
  <si>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</si>
  <si>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</si>
  <si>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</si>
  <si>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</si>
  <si>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</si>
  <si>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</si>
  <si>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</si>
  <si>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</si>
  <si>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</si>
  <si>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</si>
  <si>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</si>
  <si>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</si>
  <si>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</si>
  <si>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</si>
  <si>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</si>
  <si>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</si>
  <si>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</si>
  <si>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</si>
  <si>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</si>
  <si>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</si>
  <si>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</si>
  <si>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</si>
  <si>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</si>
  <si>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</si>
  <si>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</si>
  <si>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</si>
  <si>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</si>
  <si>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</si>
  <si>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</si>
  <si>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</si>
  <si>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</si>
  <si>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</si>
  <si>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</si>
  <si>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</si>
  <si>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</si>
  <si>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</si>
  <si>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</si>
  <si>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</si>
  <si>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</si>
  <si>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</si>
  <si>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</si>
  <si>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</si>
  <si>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</si>
  <si>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</si>
  <si>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</si>
  <si>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</si>
  <si>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</si>
  <si>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</si>
  <si>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</si>
  <si>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</si>
  <si>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</si>
  <si>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</si>
  <si>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</si>
  <si>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</si>
  <si>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</si>
  <si>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</si>
  <si>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</si>
  <si>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</si>
  <si>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</si>
  <si>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</si>
  <si>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</si>
  <si>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</si>
  <si>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</si>
  <si>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</si>
  <si>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</si>
  <si>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</si>
  <si>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</si>
  <si>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</si>
  <si>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</si>
  <si>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</si>
  <si>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</si>
  <si>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</si>
  <si>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</si>
  <si>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</si>
  <si>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</si>
  <si>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</si>
  <si>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</si>
  <si>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</si>
  <si>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</si>
  <si>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</si>
  <si>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</si>
  <si>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</si>
  <si>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</si>
  <si>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</si>
  <si>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</si>
  <si>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</si>
  <si>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</si>
  <si>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</si>
  <si>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</si>
  <si>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</si>
  <si>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</si>
  <si>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</si>
  <si>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</si>
  <si>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</si>
  <si>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</si>
  <si>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</si>
  <si>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</si>
  <si>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</si>
  <si>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</si>
  <si>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</si>
  <si>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</si>
  <si>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</si>
  <si>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</si>
  <si>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</si>
  <si>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</si>
  <si>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</si>
  <si>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</si>
  <si>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</si>
  <si>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</si>
  <si>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</si>
  <si>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</si>
  <si>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</si>
  <si>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</si>
  <si>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</si>
  <si>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</si>
  <si>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</si>
  <si>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</si>
  <si>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</si>
  <si>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</si>
  <si>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</si>
  <si>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</si>
  <si>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</si>
  <si>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</si>
  <si>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</si>
  <si>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</si>
  <si>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</si>
  <si>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</si>
  <si>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</si>
  <si>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</si>
  <si>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</si>
  <si>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</si>
  <si>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</si>
  <si>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</si>
  <si>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</si>
  <si>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</si>
  <si>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</si>
  <si>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</si>
  <si>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</si>
  <si>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</si>
  <si>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</si>
  <si>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</si>
  <si>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</si>
  <si>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</si>
  <si>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</si>
  <si>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</si>
  <si>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</si>
  <si>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</si>
  <si>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</si>
  <si>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</si>
  <si>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</si>
  <si>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</si>
  <si>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</si>
  <si>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</si>
  <si>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</si>
  <si>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</si>
  <si>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</si>
  <si>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</si>
  <si>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</si>
  <si>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</si>
  <si>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</si>
  <si>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</si>
  <si>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</si>
  <si>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</si>
  <si>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</si>
  <si>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</si>
  <si>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</si>
  <si>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</si>
  <si>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</si>
  <si>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</si>
  <si>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</si>
  <si>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</si>
  <si>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</si>
  <si>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</si>
  <si>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</si>
  <si>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</si>
  <si>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</si>
  <si>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</si>
  <si>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</si>
  <si>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</si>
  <si>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</si>
  <si>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</si>
  <si>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</si>
  <si>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</si>
  <si>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</si>
  <si>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</si>
  <si>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</si>
  <si>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</si>
  <si>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</si>
  <si>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</si>
  <si>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</si>
  <si>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</si>
  <si>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</si>
  <si>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</si>
  <si>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</si>
  <si>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</si>
  <si>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</si>
  <si>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</si>
  <si>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</si>
  <si>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</si>
  <si>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</si>
  <si>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</si>
  <si>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</si>
  <si>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</si>
  <si>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</si>
  <si>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</si>
  <si>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</si>
  <si>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</si>
  <si>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</si>
  <si>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</si>
  <si>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</si>
  <si>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</si>
  <si>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</si>
  <si>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</si>
  <si>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</si>
  <si>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</si>
  <si>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</si>
  <si>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</si>
  <si>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</si>
  <si>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</si>
  <si>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</si>
  <si>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</si>
  <si>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</si>
  <si>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</si>
  <si>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</si>
  <si>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</si>
  <si>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</si>
  <si>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</si>
  <si>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</si>
  <si>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</si>
  <si>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</si>
  <si>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</si>
  <si>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</si>
  <si>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</si>
  <si>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</si>
  <si>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</si>
  <si>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</si>
  <si>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</si>
  <si>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</si>
  <si>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</si>
  <si>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</si>
  <si>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</si>
  <si>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</si>
  <si>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</si>
  <si>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</si>
  <si>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</si>
  <si>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</si>
  <si>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</si>
  <si>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</si>
  <si>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</si>
  <si>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</si>
  <si>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</si>
  <si>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</si>
  <si>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</si>
  <si>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</si>
  <si>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</si>
  <si>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</si>
  <si>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</si>
  <si>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</si>
  <si>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</si>
  <si>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</si>
  <si>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</si>
  <si>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</si>
  <si>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</si>
  <si>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</si>
  <si>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</si>
  <si>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</si>
  <si>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</si>
  <si>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</si>
  <si>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</si>
  <si>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</si>
  <si>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</si>
  <si>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</si>
  <si>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</si>
  <si>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</si>
  <si>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</si>
  <si>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</si>
  <si>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</si>
  <si>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</si>
  <si>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</si>
  <si>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</si>
  <si>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</si>
  <si>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</si>
  <si>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</si>
  <si>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</si>
  <si>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</si>
  <si>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</si>
  <si>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</si>
  <si>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</si>
  <si>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</si>
  <si>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</si>
  <si>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</si>
  <si>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</si>
  <si>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</si>
  <si>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</si>
  <si>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</si>
  <si>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</si>
  <si>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</si>
  <si>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</si>
  <si>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</si>
  <si>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</si>
  <si>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</si>
  <si>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</si>
  <si>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</si>
  <si>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</si>
  <si>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</si>
  <si>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</si>
  <si>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</si>
  <si>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</si>
  <si>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</si>
  <si>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</si>
  <si>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</si>
  <si>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</si>
  <si>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</si>
  <si>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</si>
  <si>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</si>
  <si>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</si>
  <si>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</si>
  <si>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</si>
  <si>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</si>
  <si>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</si>
  <si>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</si>
  <si>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</si>
  <si>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</si>
  <si>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</si>
  <si>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</si>
  <si>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</si>
  <si>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</si>
  <si>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</si>
  <si>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</si>
  <si>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</si>
  <si>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</si>
  <si>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</si>
  <si>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</si>
  <si>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</si>
  <si>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</si>
  <si>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</si>
  <si>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</si>
  <si>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</si>
  <si>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</si>
  <si>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</si>
  <si>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</si>
  <si>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</si>
  <si>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</si>
  <si>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</si>
  <si>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</si>
  <si>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</si>
  <si>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</si>
  <si>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</si>
  <si>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</si>
  <si>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</si>
  <si>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</si>
  <si>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</si>
  <si>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</si>
  <si>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</si>
  <si>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</si>
  <si>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</si>
  <si>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</si>
  <si>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</si>
  <si>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</si>
  <si>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</si>
  <si>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</si>
  <si>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</si>
  <si>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</si>
  <si>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</si>
  <si>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</si>
  <si>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</si>
  <si>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</si>
  <si>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</si>
  <si>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</si>
  <si>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</si>
  <si>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</si>
  <si>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</si>
  <si>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</si>
  <si>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</si>
  <si>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</si>
  <si>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</si>
  <si>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</si>
  <si>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</si>
  <si>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</si>
  <si>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</si>
  <si>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</si>
  <si>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</si>
  <si>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</si>
  <si>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</si>
  <si>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</si>
  <si>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</si>
  <si>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</si>
  <si>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</si>
  <si>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</si>
  <si>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</si>
  <si>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</si>
  <si>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</si>
  <si>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</si>
  <si>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</si>
  <si>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</si>
  <si>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</si>
  <si>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</si>
  <si>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</si>
  <si>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</si>
  <si>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</si>
  <si>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</si>
  <si>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</si>
  <si>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</si>
  <si>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</si>
  <si>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</si>
  <si>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</si>
  <si>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</si>
  <si>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</si>
  <si>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</si>
  <si>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</si>
  <si>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</si>
  <si>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</si>
  <si>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</si>
  <si>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</si>
  <si>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</si>
  <si>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</si>
  <si>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</si>
  <si>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</si>
  <si>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</si>
  <si>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</si>
  <si>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</si>
  <si>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</si>
  <si>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</si>
  <si>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</si>
  <si>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</si>
  <si>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</si>
  <si>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</si>
  <si>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</si>
  <si>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</si>
  <si>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</si>
  <si>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</si>
  <si>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</si>
  <si>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</si>
  <si>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</si>
  <si>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</si>
  <si>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</si>
  <si>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</si>
  <si>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</si>
  <si>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</si>
  <si>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</si>
  <si>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</si>
  <si>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</si>
  <si>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</si>
  <si>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</si>
  <si>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</si>
  <si>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</si>
  <si>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</si>
  <si>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</si>
  <si>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</si>
  <si>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</si>
  <si>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</si>
  <si>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</si>
  <si>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</si>
  <si>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</si>
  <si>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</si>
  <si>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</si>
  <si>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</si>
  <si>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</si>
  <si>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</si>
  <si>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</si>
  <si>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</si>
  <si>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</si>
  <si>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</si>
  <si>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</si>
  <si>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</si>
  <si>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</si>
  <si>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</si>
  <si>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</si>
  <si>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</si>
  <si>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</si>
  <si>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</si>
  <si>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</si>
  <si>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</si>
  <si>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</si>
  <si>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</si>
  <si>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</si>
  <si>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</si>
  <si>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</si>
  <si>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</si>
  <si>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</si>
  <si>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</si>
  <si>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</si>
  <si>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</si>
  <si>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</si>
  <si>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</si>
  <si>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</si>
  <si>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</si>
  <si>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</si>
  <si>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</si>
  <si>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</si>
  <si>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</si>
  <si>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</si>
  <si>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</si>
  <si>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</si>
  <si>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</si>
  <si>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</si>
  <si>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</si>
  <si>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</si>
  <si>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</si>
  <si>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</si>
  <si>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</si>
  <si>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</si>
  <si>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</si>
  <si>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</si>
  <si>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</si>
  <si>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</si>
  <si>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</si>
  <si>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</si>
  <si>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</si>
  <si>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</si>
  <si>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</si>
  <si>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</si>
  <si>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</si>
  <si>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</si>
  <si>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</si>
  <si>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</si>
  <si>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</si>
  <si>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</si>
  <si>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</si>
  <si>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</si>
  <si>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</si>
  <si>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</si>
  <si>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</si>
  <si>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</si>
  <si>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</si>
  <si>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</si>
  <si>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</si>
  <si>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</si>
  <si>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</si>
  <si>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</si>
  <si>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</si>
  <si>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</si>
  <si>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</si>
  <si>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</si>
  <si>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</si>
  <si>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</si>
  <si>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</si>
  <si>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</si>
  <si>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</si>
  <si>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</si>
  <si>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</si>
  <si>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</si>
  <si>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</si>
  <si>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</si>
  <si>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</si>
  <si>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</si>
  <si>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</si>
  <si>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</si>
  <si>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</si>
  <si>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</si>
  <si>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</si>
  <si>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</si>
  <si>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</si>
  <si>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</si>
  <si>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</si>
  <si>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</si>
  <si>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</si>
  <si>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</si>
  <si>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</si>
  <si>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</si>
  <si>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</si>
  <si>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</si>
  <si>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</si>
  <si>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</si>
  <si>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</si>
  <si>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</si>
  <si>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</si>
  <si>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</si>
  <si>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</si>
  <si>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</si>
  <si>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</si>
  <si>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</si>
  <si>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</si>
  <si>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</si>
  <si>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</si>
  <si>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</si>
  <si>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</si>
  <si>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</si>
  <si>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</si>
  <si>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</si>
  <si>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</si>
  <si>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</si>
  <si>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</si>
  <si>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</si>
  <si>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</si>
  <si>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</si>
  <si>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</si>
  <si>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</si>
  <si>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</si>
  <si>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</si>
  <si>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</si>
  <si>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</si>
  <si>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</si>
  <si>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</si>
  <si>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</si>
  <si>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</si>
  <si>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</si>
  <si>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</si>
  <si>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</si>
  <si>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</si>
  <si>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</si>
  <si>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</si>
  <si>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</si>
  <si>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</si>
  <si>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</si>
  <si>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</si>
  <si>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</si>
  <si>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</si>
  <si>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</si>
  <si>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</si>
  <si>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</si>
  <si>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</si>
  <si>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</si>
  <si>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</si>
  <si>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</si>
  <si>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</si>
  <si>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</si>
  <si>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</si>
  <si>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</si>
  <si>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</si>
  <si>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</si>
  <si>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</si>
  <si>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</si>
  <si>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</si>
  <si>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</si>
  <si>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</si>
  <si>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</si>
  <si>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</si>
  <si>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</si>
  <si>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</si>
  <si>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</si>
  <si>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</si>
  <si>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</si>
  <si>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</si>
  <si>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</si>
  <si>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</si>
  <si>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</si>
  <si>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</si>
  <si>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</si>
  <si>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</si>
  <si>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</si>
  <si>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</si>
  <si>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</si>
  <si>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</si>
  <si>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</si>
  <si>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</si>
  <si>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</si>
  <si>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</si>
  <si>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</si>
  <si>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</si>
  <si>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</si>
  <si>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</si>
  <si>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</si>
  <si>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</si>
  <si>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</si>
  <si>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</si>
  <si>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</si>
  <si>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</si>
  <si>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</si>
  <si>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</si>
  <si>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</si>
  <si>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</si>
  <si>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</si>
  <si>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</si>
  <si>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</si>
  <si>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</si>
  <si>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</si>
  <si>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</si>
  <si>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</si>
  <si>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</si>
  <si>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</si>
  <si>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</si>
  <si>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</si>
  <si>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</si>
  <si>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</si>
  <si>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</si>
  <si>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</si>
  <si>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</si>
  <si>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</si>
  <si>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</si>
  <si>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</si>
  <si>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</si>
  <si>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</si>
  <si>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</si>
  <si>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</si>
  <si>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</si>
  <si>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</si>
  <si>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</si>
  <si>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</si>
  <si>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</si>
  <si>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</si>
  <si>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</si>
  <si>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</si>
  <si>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</si>
  <si>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</si>
  <si>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</si>
  <si>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</si>
  <si>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</si>
  <si>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</si>
  <si>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</si>
  <si>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</si>
  <si>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</si>
  <si>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</si>
  <si>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</si>
  <si>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</si>
  <si>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</si>
  <si>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</si>
  <si>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</si>
  <si>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</si>
  <si>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</si>
  <si>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</si>
  <si>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</si>
  <si>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</si>
  <si>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</si>
  <si>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</si>
  <si>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</si>
  <si>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</si>
  <si>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</si>
  <si>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</si>
  <si>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</si>
  <si>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</si>
  <si>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</si>
  <si>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</si>
  <si>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</si>
  <si>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</si>
  <si>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</si>
  <si>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</si>
  <si>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</si>
  <si>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</si>
  <si>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</si>
  <si>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</si>
  <si>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</si>
  <si>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</si>
  <si>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</si>
  <si>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</si>
  <si>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</si>
  <si>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</si>
  <si>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</si>
  <si>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</si>
  <si>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</si>
  <si>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</si>
  <si>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</si>
  <si>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</si>
  <si>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</si>
  <si>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</si>
  <si>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</si>
  <si>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</si>
  <si>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</si>
  <si>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</si>
  <si>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</si>
  <si>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</si>
  <si>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</si>
  <si>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</si>
  <si>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</si>
  <si>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</si>
  <si>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</si>
  <si>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</si>
  <si>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</si>
  <si>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</si>
  <si>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</si>
  <si>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</si>
  <si>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</si>
  <si>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</si>
  <si>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</si>
  <si>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</si>
  <si>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</si>
  <si>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</si>
  <si>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</si>
  <si>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</si>
  <si>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</si>
  <si>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</si>
  <si>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</si>
  <si>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</si>
  <si>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</si>
  <si>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</si>
  <si>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</si>
  <si>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</si>
  <si>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</si>
  <si>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</si>
  <si>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</si>
  <si>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</si>
  <si>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</si>
  <si>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</si>
  <si>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</si>
  <si>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</si>
  <si>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</si>
  <si>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</si>
  <si>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</si>
  <si>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</si>
  <si>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</si>
  <si>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</si>
  <si>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</si>
  <si>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</si>
  <si>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</si>
  <si>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</si>
  <si>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</si>
  <si>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</si>
  <si>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</si>
  <si>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</si>
  <si>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</si>
  <si>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</si>
  <si>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</si>
  <si>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</si>
  <si>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</si>
  <si>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</si>
  <si>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</si>
  <si>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</si>
  <si>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</si>
  <si>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</si>
  <si>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</si>
  <si>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</si>
  <si>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</si>
  <si>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</si>
  <si>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</si>
  <si>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</si>
  <si>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</si>
  <si>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</si>
  <si>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</si>
  <si>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</si>
  <si>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</si>
  <si>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</si>
  <si>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</si>
  <si>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</si>
  <si>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</si>
  <si>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</si>
  <si>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</si>
  <si>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</si>
  <si>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</si>
  <si>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</si>
  <si>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</si>
  <si>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</si>
  <si>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</si>
  <si>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</si>
  <si>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</si>
  <si>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</si>
  <si>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</si>
  <si>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</si>
  <si>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</si>
  <si>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</si>
  <si>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</si>
  <si>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</si>
  <si>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</si>
  <si>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</si>
  <si>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</si>
  <si>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</si>
  <si>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</si>
  <si>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</si>
  <si>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</si>
  <si>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</si>
  <si>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</si>
  <si>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</si>
  <si>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</si>
  <si>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</si>
  <si>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</si>
  <si>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</si>
  <si>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</si>
  <si>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</si>
  <si>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</si>
  <si>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</si>
  <si>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</si>
  <si>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</si>
  <si>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</si>
  <si>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</si>
  <si>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</si>
  <si>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</si>
  <si>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</si>
  <si>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</si>
  <si>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</si>
  <si>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</si>
  <si>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</si>
  <si>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</si>
  <si>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</si>
  <si>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</si>
  <si>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</si>
  <si>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</si>
  <si>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</si>
  <si>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</si>
  <si>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</si>
  <si>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</si>
  <si>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</si>
  <si>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</si>
  <si>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</si>
  <si>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</si>
  <si>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</si>
  <si>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</si>
  <si>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</si>
  <si>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</si>
  <si>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</si>
  <si>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</si>
  <si>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</si>
  <si>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</si>
  <si>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</si>
  <si>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</si>
  <si>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</si>
  <si>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</si>
  <si>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</si>
  <si>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</si>
  <si>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</si>
  <si>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</si>
  <si>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</si>
  <si>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</si>
  <si>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</si>
  <si>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</si>
  <si>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</si>
  <si>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</si>
  <si>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</si>
  <si>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</si>
  <si>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</si>
  <si>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</si>
  <si>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</si>
  <si>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</si>
  <si>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</si>
  <si>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</si>
  <si>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</si>
  <si>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</si>
  <si>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</si>
  <si>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</si>
  <si>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</si>
  <si>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</si>
  <si>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</si>
  <si>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</si>
  <si>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</si>
  <si>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</si>
  <si>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</si>
  <si>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</si>
  <si>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</si>
  <si>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</si>
  <si>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</si>
  <si>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</si>
  <si>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</si>
  <si>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</si>
  <si>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</si>
  <si>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</si>
  <si>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</si>
  <si>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</si>
  <si>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</si>
  <si>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</si>
  <si>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</si>
  <si>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</si>
  <si>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</si>
  <si>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</si>
  <si>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</si>
  <si>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</si>
  <si>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</si>
  <si>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</si>
  <si>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</si>
  <si>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</si>
  <si>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</si>
  <si>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</si>
  <si>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</si>
  <si>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</si>
  <si>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</si>
  <si>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</si>
  <si>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</si>
  <si>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</si>
  <si>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</si>
  <si>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</si>
  <si>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</si>
  <si>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</si>
  <si>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</si>
  <si>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</si>
  <si>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</si>
  <si>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</si>
  <si>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</si>
  <si>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</si>
  <si>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</si>
  <si>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</si>
  <si>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</si>
  <si>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</si>
  <si>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</si>
  <si>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</si>
  <si>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</si>
  <si>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</si>
  <si>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</si>
  <si>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</si>
  <si>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</si>
  <si>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</si>
  <si>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</si>
  <si>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</si>
  <si>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</si>
  <si>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</si>
  <si>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</si>
  <si>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</si>
  <si>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</si>
  <si>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</si>
  <si>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</si>
  <si>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</si>
  <si>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</si>
  <si>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</si>
  <si>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</si>
  <si>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</si>
  <si>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</si>
  <si>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</si>
  <si>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</si>
  <si>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</si>
  <si>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</si>
  <si>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</si>
  <si>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</si>
  <si>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</si>
  <si>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</si>
  <si>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</si>
  <si>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</si>
  <si>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</si>
  <si>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</si>
  <si>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</si>
  <si>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</si>
  <si>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</si>
  <si>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</si>
  <si>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</si>
  <si>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</si>
  <si>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</si>
  <si>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</si>
  <si>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</si>
  <si>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</si>
  <si>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</si>
  <si>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</si>
  <si>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</si>
  <si>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</si>
  <si>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</si>
  <si>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</si>
  <si>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</si>
  <si>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</si>
  <si>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</si>
  <si>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</si>
  <si>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</si>
  <si>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</si>
  <si>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</si>
  <si>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</si>
  <si>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</si>
  <si>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</si>
  <si>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</si>
  <si>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</si>
  <si>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</si>
  <si>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</si>
  <si>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</si>
  <si>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</si>
  <si>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</si>
  <si>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</si>
  <si>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</si>
  <si>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</si>
  <si>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</si>
  <si>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</si>
  <si>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</si>
  <si>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</si>
  <si>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</si>
  <si>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</si>
  <si>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</si>
  <si>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</si>
  <si>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</si>
  <si>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</si>
  <si>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</si>
  <si>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</si>
  <si>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</si>
  <si>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</si>
  <si>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</si>
  <si>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</si>
  <si>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</si>
  <si>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</si>
  <si>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</si>
  <si>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</si>
  <si>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</si>
  <si>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</si>
  <si>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</si>
  <si>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</si>
  <si>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</si>
  <si>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</si>
  <si>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</si>
  <si>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</si>
  <si>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</si>
  <si>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</si>
  <si>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</si>
  <si>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</si>
  <si>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</si>
  <si>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</si>
  <si>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</si>
  <si>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</si>
  <si>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</si>
  <si>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</si>
  <si>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</si>
  <si>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</si>
  <si>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</si>
  <si>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</si>
  <si>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</si>
  <si>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</si>
  <si>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</si>
  <si>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</si>
  <si>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</si>
  <si>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</si>
  <si>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</si>
  <si>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</si>
  <si>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</si>
  <si>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</si>
  <si>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</si>
  <si>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</si>
  <si>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</si>
  <si>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</si>
  <si>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</si>
  <si>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</si>
  <si>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</si>
  <si>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</si>
  <si>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</si>
  <si>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</si>
  <si>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</si>
  <si>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</si>
  <si>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</si>
  <si>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</si>
  <si>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</si>
  <si>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</si>
  <si>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</si>
  <si>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</si>
  <si>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</si>
  <si>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</si>
  <si>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</si>
  <si>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</si>
  <si>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</si>
  <si>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</si>
  <si>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</si>
  <si>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</si>
  <si>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</si>
  <si>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</si>
  <si>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</si>
  <si>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</si>
  <si>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</si>
  <si>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</si>
  <si>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</si>
  <si>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</si>
  <si>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</si>
  <si>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</si>
  <si>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</si>
  <si>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</si>
  <si>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</si>
  <si>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</si>
  <si>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</si>
  <si>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</si>
  <si>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</si>
  <si>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</si>
  <si>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</si>
  <si>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</si>
  <si>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</si>
  <si>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</si>
  <si>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</si>
  <si>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</si>
  <si>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</si>
  <si>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</si>
  <si>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</si>
  <si>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</si>
  <si>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</si>
  <si>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</si>
  <si>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</si>
  <si>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</si>
  <si>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</si>
  <si>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</si>
  <si>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</si>
  <si>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</si>
  <si>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</si>
  <si>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</si>
  <si>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</si>
  <si>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</si>
  <si>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</si>
  <si>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</si>
  <si>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</si>
  <si>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</si>
  <si>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</si>
  <si>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</si>
  <si>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</si>
  <si>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</si>
  <si>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</si>
  <si>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</si>
  <si>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</si>
  <si>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</si>
  <si>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</si>
  <si>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</si>
  <si>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</si>
  <si>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</si>
  <si>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</si>
  <si>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</si>
  <si>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</si>
  <si>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</si>
  <si>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</si>
  <si>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</si>
  <si>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</si>
  <si>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</si>
  <si>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</si>
  <si>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</si>
  <si>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</si>
  <si>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</si>
  <si>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</si>
  <si>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</si>
  <si>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</si>
  <si>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</si>
  <si>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</si>
  <si>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</si>
  <si>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</si>
  <si>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</si>
  <si>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</si>
  <si>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</si>
  <si>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</si>
  <si>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</si>
  <si>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</si>
  <si>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</si>
  <si>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</si>
  <si>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</si>
  <si>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</si>
  <si>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</si>
  <si>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</si>
  <si>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</si>
  <si>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</si>
  <si>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</si>
  <si>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</si>
  <si>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</si>
  <si>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</si>
  <si>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</si>
  <si>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</si>
  <si>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</si>
  <si>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</si>
  <si>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</si>
  <si>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</si>
  <si>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</si>
  <si>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</si>
  <si>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</si>
  <si>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</si>
  <si>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</si>
  <si>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</si>
  <si>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</si>
  <si>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</si>
  <si>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</si>
  <si>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</si>
  <si>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</si>
  <si>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</si>
  <si>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</si>
  <si>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</si>
  <si>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</si>
  <si>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</si>
  <si>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</si>
  <si>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</si>
  <si>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</si>
  <si>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</si>
  <si>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</si>
  <si>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</si>
  <si>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</si>
  <si>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</si>
  <si>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</si>
  <si>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</si>
  <si>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</si>
  <si>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</si>
  <si>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</si>
  <si>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</si>
  <si>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</si>
  <si>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</si>
  <si>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</si>
  <si>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</si>
  <si>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</si>
  <si>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</si>
  <si>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</si>
  <si>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</si>
  <si>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</si>
  <si>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</si>
  <si>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</si>
  <si>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</si>
  <si>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</si>
  <si>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</si>
  <si>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</si>
  <si>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</si>
  <si>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</si>
  <si>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</si>
  <si>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</si>
  <si>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</si>
  <si>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</si>
  <si>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</si>
  <si>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</si>
  <si>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</si>
  <si>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</si>
  <si>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</si>
  <si>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</si>
  <si>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</si>
  <si>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</si>
  <si>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</si>
  <si>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</si>
  <si>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</si>
  <si>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</si>
  <si>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</si>
  <si>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</si>
  <si>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</si>
  <si>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</si>
  <si>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</si>
  <si>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</si>
  <si>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</si>
  <si>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</si>
  <si>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</si>
  <si>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</si>
  <si>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</si>
  <si>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</si>
  <si>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</si>
  <si>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</si>
  <si>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</si>
  <si>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</si>
  <si>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</si>
  <si>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</si>
  <si>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</si>
  <si>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</si>
  <si>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</si>
  <si>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</si>
  <si>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</si>
  <si>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</si>
  <si>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</si>
  <si>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</si>
  <si>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</si>
  <si>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</si>
  <si>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</si>
  <si>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</si>
  <si>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</si>
  <si>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</si>
  <si>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</si>
  <si>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</si>
  <si>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</si>
  <si>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</si>
  <si>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</si>
  <si>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</si>
  <si>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</si>
  <si>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</si>
  <si>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</si>
  <si>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</si>
  <si>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</si>
  <si>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</si>
  <si>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</si>
  <si>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</si>
  <si>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</si>
  <si>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</si>
  <si>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</si>
  <si>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</si>
  <si>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</si>
  <si>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</si>
  <si>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</si>
  <si>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</si>
  <si>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</si>
  <si>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</si>
  <si>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</si>
  <si>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</si>
  <si>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</si>
  <si>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</si>
  <si>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</si>
  <si>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</si>
  <si>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</si>
  <si>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</si>
  <si>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</si>
  <si>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</si>
  <si>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</si>
  <si>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</si>
  <si>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</si>
  <si>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</si>
  <si>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</si>
  <si>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</si>
  <si>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</si>
  <si>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</si>
  <si>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</si>
  <si>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</si>
  <si>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</si>
  <si>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</si>
  <si>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</si>
  <si>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</si>
  <si>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</si>
  <si>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</si>
  <si>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</si>
  <si>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</si>
  <si>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</si>
  <si>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</si>
  <si>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</si>
  <si>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</si>
  <si>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</si>
  <si>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</si>
  <si>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</si>
  <si>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</si>
  <si>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</si>
  <si>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</si>
  <si>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</si>
  <si>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</si>
  <si>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</si>
  <si>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</si>
  <si>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</si>
  <si>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</si>
  <si>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</si>
  <si>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</si>
  <si>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</si>
  <si>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</si>
  <si>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</si>
  <si>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</si>
  <si>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</si>
  <si>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</si>
  <si>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</si>
  <si>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</si>
  <si>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</si>
  <si>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</si>
  <si>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</si>
  <si>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</si>
  <si>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</si>
  <si>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</si>
  <si>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</si>
  <si>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</si>
  <si>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</si>
  <si>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</si>
  <si>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</si>
  <si>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</si>
  <si>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</si>
  <si>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</si>
  <si>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</si>
  <si>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</si>
  <si>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</si>
  <si>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</si>
  <si>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</si>
  <si>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</si>
  <si>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</si>
  <si>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</si>
  <si>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</si>
  <si>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</si>
  <si>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</si>
  <si>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</si>
  <si>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</si>
  <si>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</si>
  <si>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</si>
  <si>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</si>
  <si>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</si>
  <si>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</si>
  <si>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</si>
  <si>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</si>
  <si>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</si>
  <si>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</si>
  <si>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</si>
  <si>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</si>
  <si>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</si>
  <si>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</si>
  <si>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</si>
  <si>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</si>
  <si>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</si>
  <si>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</si>
  <si>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</si>
  <si>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</si>
  <si>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</si>
  <si>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</si>
  <si>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</si>
  <si>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</si>
  <si>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</si>
  <si>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</si>
  <si>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</si>
  <si>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</si>
  <si>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</si>
  <si>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</si>
  <si>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</si>
  <si>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</si>
  <si>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</si>
  <si>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</si>
  <si>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</si>
  <si>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</si>
  <si>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</si>
  <si>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</si>
  <si>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</si>
  <si>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</si>
  <si>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</si>
  <si>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</si>
  <si>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</si>
  <si>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</si>
  <si>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</si>
  <si>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</si>
  <si>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</si>
  <si>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</si>
  <si>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</si>
  <si>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</si>
  <si>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</si>
  <si>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</si>
  <si>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</si>
  <si>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</si>
  <si>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</si>
  <si>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</si>
  <si>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</si>
  <si>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</si>
  <si>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</si>
  <si>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</si>
  <si>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</si>
  <si>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</si>
  <si>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</si>
  <si>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</si>
  <si>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</si>
  <si>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</si>
  <si>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</si>
  <si>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</si>
  <si>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</si>
  <si>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</si>
  <si>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</si>
  <si>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</si>
  <si>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</si>
  <si>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</si>
  <si>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</si>
  <si>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</si>
  <si>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</si>
  <si>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</si>
  <si>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</si>
  <si>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</si>
  <si>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</si>
  <si>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</si>
  <si>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</si>
  <si>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</si>
  <si>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</si>
  <si>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</si>
  <si>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</si>
  <si>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</si>
  <si>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</si>
  <si>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</si>
  <si>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</si>
  <si>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</si>
  <si>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</si>
  <si>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</si>
  <si>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</si>
  <si>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</si>
  <si>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</si>
  <si>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</si>
  <si>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</si>
  <si>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</si>
  <si>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</si>
  <si>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</si>
  <si>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</si>
  <si>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</si>
  <si>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</si>
  <si>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</si>
  <si>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</si>
  <si>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</si>
  <si>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</si>
  <si>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</si>
  <si>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</si>
  <si>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</si>
  <si>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</si>
  <si>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</si>
  <si>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</si>
  <si>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</si>
  <si>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</si>
  <si>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</si>
  <si>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</si>
  <si>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</si>
  <si>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</si>
  <si>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</si>
  <si>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</si>
  <si>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</si>
  <si>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</si>
  <si>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</si>
  <si>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</si>
  <si>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</si>
  <si>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</si>
  <si>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</si>
  <si>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</si>
  <si>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</si>
  <si>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</si>
  <si>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</si>
  <si>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</si>
  <si>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</si>
  <si>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</si>
  <si>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</si>
  <si>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</si>
  <si>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</si>
  <si>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</si>
  <si>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</si>
  <si>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</si>
  <si>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</si>
  <si>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</si>
  <si>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</si>
  <si>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</si>
  <si>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</si>
  <si>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</si>
  <si>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</si>
  <si>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</si>
  <si>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</si>
  <si>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</si>
  <si>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</si>
  <si>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</si>
  <si>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</si>
  <si>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</si>
  <si>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</si>
  <si>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</si>
  <si>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</si>
  <si>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</si>
  <si>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</si>
  <si>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</si>
  <si>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</si>
  <si>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</si>
  <si>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</si>
  <si>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</si>
  <si>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</si>
  <si>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</si>
  <si>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</si>
  <si>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</si>
  <si>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</si>
  <si>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</si>
  <si>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</si>
  <si>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</si>
  <si>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</si>
  <si>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</si>
  <si>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</si>
  <si>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</si>
  <si>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</si>
  <si>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</si>
  <si>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</si>
  <si>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</si>
  <si>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</si>
  <si>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</si>
  <si>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</si>
  <si>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</si>
  <si>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</si>
  <si>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</si>
  <si>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</si>
  <si>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</si>
  <si>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</si>
  <si>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</si>
  <si>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</si>
  <si>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</si>
  <si>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</si>
  <si>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</si>
  <si>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</si>
  <si>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</si>
  <si>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</si>
  <si>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</si>
  <si>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</si>
  <si>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</si>
  <si>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</si>
  <si>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</si>
  <si>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</si>
  <si>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</si>
  <si>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</si>
  <si>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</si>
  <si>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</si>
  <si>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</si>
  <si>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</si>
  <si>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</si>
  <si>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</si>
  <si>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</si>
  <si>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</si>
  <si>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</si>
  <si>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</si>
  <si>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</si>
  <si>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</si>
  <si>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</si>
  <si>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</si>
  <si>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</si>
  <si>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</si>
  <si>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</si>
  <si>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</si>
  <si>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</si>
  <si>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</si>
  <si>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</si>
  <si>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</si>
  <si>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</si>
  <si>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</si>
  <si>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</si>
  <si>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</si>
  <si>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</si>
  <si>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</si>
  <si>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</si>
  <si>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</si>
  <si>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</si>
  <si>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</si>
  <si>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</si>
  <si>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</si>
  <si>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</si>
  <si>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</si>
  <si>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</si>
  <si>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</si>
  <si>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</si>
  <si>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</si>
  <si>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</si>
  <si>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</si>
  <si>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</si>
  <si>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</si>
  <si>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</si>
  <si>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</si>
  <si>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</si>
  <si>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</si>
  <si>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</si>
  <si>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</si>
  <si>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</si>
  <si>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</si>
  <si>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</si>
  <si>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</si>
  <si>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</si>
  <si>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</si>
  <si>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</si>
  <si>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</si>
  <si>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</si>
  <si>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</si>
  <si>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</si>
  <si>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</si>
  <si>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</si>
  <si>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</si>
  <si>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</si>
  <si>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</si>
  <si>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</si>
  <si>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</si>
  <si>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</si>
  <si>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</si>
  <si>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</si>
  <si>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</si>
  <si>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</si>
  <si>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</si>
  <si>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</si>
  <si>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</si>
  <si>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</si>
  <si>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</si>
  <si>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</si>
  <si>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</si>
  <si>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</si>
  <si>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</si>
  <si>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</si>
  <si>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</si>
  <si>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</si>
  <si>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</si>
  <si>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</si>
  <si>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</si>
  <si>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</si>
  <si>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</si>
  <si>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</si>
  <si>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</si>
  <si>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</si>
  <si>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</si>
  <si>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</si>
  <si>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</si>
  <si>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</si>
  <si>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</si>
  <si>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</si>
  <si>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</si>
  <si>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</si>
  <si>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</si>
  <si>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</si>
  <si>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</si>
  <si>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</si>
  <si>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</si>
  <si>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</si>
  <si>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</si>
  <si>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</si>
  <si>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</si>
  <si>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</si>
  <si>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</si>
  <si>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</si>
  <si>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</si>
  <si>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</si>
  <si>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</si>
  <si>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</si>
  <si>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</si>
  <si>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</si>
  <si>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</si>
  <si>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</si>
  <si>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</si>
  <si>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</si>
  <si>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</si>
  <si>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</si>
  <si>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</si>
  <si>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</si>
  <si>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</si>
  <si>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</si>
  <si>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</si>
  <si>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</si>
  <si>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</si>
  <si>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</si>
  <si>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</si>
  <si>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</si>
  <si>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</si>
  <si>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</si>
  <si>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</si>
  <si>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</si>
  <si>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</si>
  <si>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</si>
  <si>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</si>
  <si>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</si>
  <si>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</si>
  <si>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</si>
  <si>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</si>
  <si>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</si>
  <si>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</si>
  <si>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</si>
  <si>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</si>
  <si>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</si>
  <si>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</si>
  <si>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</si>
  <si>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</si>
  <si>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</si>
  <si>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</si>
  <si>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</si>
  <si>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</si>
  <si>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</si>
  <si>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</si>
  <si>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</si>
  <si>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</si>
  <si>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</si>
  <si>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</si>
  <si>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</si>
  <si>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</si>
  <si>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</si>
  <si>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</si>
  <si>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</si>
  <si>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</si>
  <si>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</si>
  <si>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</si>
  <si>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</si>
  <si>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</si>
  <si>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</si>
  <si>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</si>
  <si>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</si>
  <si>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</si>
  <si>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</si>
  <si>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</si>
  <si>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</si>
  <si>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</si>
  <si>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</si>
  <si>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</si>
  <si>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</si>
  <si>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</si>
  <si>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</si>
  <si>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</si>
  <si>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</si>
  <si>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</si>
  <si>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</si>
  <si>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</si>
  <si>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</si>
  <si>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</si>
  <si>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</si>
  <si>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</si>
  <si>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</si>
  <si>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</si>
  <si>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</si>
  <si>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</si>
  <si>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</si>
  <si>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</si>
  <si>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</si>
  <si>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</si>
  <si>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</si>
  <si>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</si>
  <si>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</si>
  <si>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</si>
  <si>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</si>
  <si>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</si>
  <si>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</si>
  <si>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</si>
  <si>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</si>
  <si>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</si>
  <si>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</si>
  <si>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</si>
  <si>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</si>
  <si>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</si>
  <si>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</si>
  <si>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</si>
  <si>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</si>
  <si>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</si>
  <si>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</si>
  <si>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</si>
  <si>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</si>
  <si>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</si>
  <si>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</si>
  <si>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</si>
  <si>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</si>
  <si>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</si>
  <si>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</si>
  <si>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</si>
  <si>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</si>
  <si>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</si>
  <si>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</si>
  <si>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</si>
  <si>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</si>
  <si>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</si>
  <si>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</si>
  <si>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</si>
  <si>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</si>
  <si>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</si>
  <si>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</si>
  <si>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</si>
  <si>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</si>
  <si>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</si>
  <si>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</si>
  <si>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</si>
  <si>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</si>
  <si>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</si>
  <si>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</si>
  <si>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</si>
  <si>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</si>
  <si>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</si>
  <si>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</si>
  <si>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</si>
  <si>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</si>
  <si>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</si>
  <si>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</si>
  <si>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</si>
  <si>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</si>
  <si>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</si>
  <si>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</si>
  <si>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</si>
  <si>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</si>
  <si>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</si>
  <si>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</si>
  <si>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</si>
  <si>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</si>
  <si>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</si>
  <si>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</si>
  <si>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</si>
  <si>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</si>
  <si>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</si>
  <si>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</si>
  <si>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</si>
  <si>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</si>
  <si>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</si>
  <si>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</si>
  <si>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</si>
  <si>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</si>
  <si>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</si>
  <si>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</si>
  <si>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</si>
  <si>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</si>
  <si>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</si>
  <si>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</si>
  <si>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</si>
  <si>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</si>
  <si>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</si>
  <si>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</si>
  <si>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</si>
  <si>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</si>
  <si>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</si>
  <si>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</si>
  <si>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</si>
  <si>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</si>
  <si>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</si>
  <si>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</si>
  <si>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</si>
  <si>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</si>
  <si>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</si>
  <si>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</si>
  <si>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</si>
  <si>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</si>
  <si>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</si>
  <si>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</si>
  <si>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</si>
  <si>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</si>
  <si>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</si>
  <si>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</si>
  <si>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</si>
  <si>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</si>
  <si>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</si>
  <si>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</si>
  <si>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</si>
  <si>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</si>
  <si>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</si>
  <si>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</si>
  <si>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</si>
  <si>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</si>
  <si>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</si>
  <si>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</si>
  <si>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</si>
  <si>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</si>
  <si>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</si>
  <si>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</si>
  <si>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</si>
  <si>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</si>
  <si>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</si>
  <si>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</si>
  <si>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</si>
  <si>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</si>
  <si>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</si>
  <si>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</si>
  <si>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</si>
  <si>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</si>
  <si>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</si>
  <si>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</si>
  <si>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</si>
  <si>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</si>
  <si>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</si>
  <si>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</si>
  <si>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</si>
  <si>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</si>
  <si>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</si>
  <si>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</si>
  <si>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</si>
  <si>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</si>
  <si>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</si>
  <si>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</si>
  <si>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</si>
  <si>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</si>
  <si>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</si>
  <si>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</si>
  <si>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</si>
  <si>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</si>
  <si>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</si>
  <si>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</si>
  <si>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</si>
  <si>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</si>
  <si>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</si>
  <si>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</si>
  <si>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</si>
  <si>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</si>
  <si>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</si>
  <si>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</si>
  <si>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</si>
  <si>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</si>
  <si>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</si>
  <si>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</si>
  <si>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</si>
  <si>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</si>
  <si>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</si>
  <si>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</si>
  <si>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</si>
  <si>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</si>
  <si>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</si>
  <si>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</si>
  <si>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</si>
  <si>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</si>
  <si>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</si>
  <si>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</si>
  <si>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</si>
  <si>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</si>
  <si>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</si>
  <si>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</si>
  <si>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</si>
  <si>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</si>
  <si>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</si>
  <si>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</si>
  <si>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</si>
  <si>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</si>
  <si>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</si>
  <si>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</si>
  <si>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</si>
  <si>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</si>
  <si>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</si>
  <si>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</si>
  <si>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</si>
  <si>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</si>
  <si>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</si>
  <si>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</si>
  <si>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</si>
  <si>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</si>
  <si>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</si>
  <si>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</si>
  <si>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</si>
  <si>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</si>
  <si>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</si>
  <si>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</si>
  <si>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</si>
  <si>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</si>
  <si>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</si>
  <si>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</si>
  <si>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</si>
  <si>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</si>
  <si>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</si>
  <si>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</si>
  <si>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</si>
  <si>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</si>
  <si>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</si>
  <si>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</si>
  <si>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</si>
  <si>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</si>
  <si>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</si>
  <si>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</si>
  <si>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</si>
  <si>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</si>
  <si>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</si>
  <si>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</si>
  <si>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</si>
  <si>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</si>
  <si>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</si>
  <si>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</si>
  <si>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</si>
  <si>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</si>
  <si>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</si>
  <si>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</si>
  <si>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</si>
  <si>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</si>
  <si>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</si>
  <si>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</si>
  <si>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</si>
  <si>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</si>
  <si>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</si>
  <si>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</si>
  <si>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</si>
  <si>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</si>
  <si>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</si>
  <si>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</si>
  <si>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</si>
  <si>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</si>
  <si>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</si>
  <si>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</si>
  <si>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</si>
  <si>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</si>
  <si>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</si>
  <si>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</si>
  <si>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</si>
  <si>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</si>
  <si>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</si>
  <si>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</si>
  <si>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</si>
  <si>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</si>
  <si>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</si>
  <si>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</si>
  <si>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</si>
  <si>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</si>
  <si>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</si>
  <si>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</si>
  <si>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</si>
  <si>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</si>
  <si>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</si>
  <si>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</si>
  <si>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</si>
  <si>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</si>
  <si>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</si>
  <si>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</si>
  <si>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</si>
  <si>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</si>
  <si>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</si>
  <si>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</si>
  <si>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</si>
  <si>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</si>
  <si>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</si>
  <si>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</si>
  <si>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</si>
  <si>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</si>
  <si>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</si>
  <si>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</si>
  <si>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</si>
  <si>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</si>
  <si>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</si>
  <si>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</si>
  <si>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</si>
  <si>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</si>
  <si>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</si>
  <si>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</si>
  <si>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</si>
  <si>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</si>
  <si>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</si>
  <si>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</si>
  <si>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</si>
  <si>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</si>
  <si>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</si>
  <si>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</si>
  <si>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</si>
  <si>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</si>
  <si>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</si>
  <si>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</si>
  <si>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</si>
  <si>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</si>
  <si>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</si>
  <si>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</si>
  <si>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</si>
  <si>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</si>
  <si>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</si>
  <si>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</si>
  <si>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</si>
  <si>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</si>
  <si>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</si>
  <si>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</si>
  <si>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</si>
  <si>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</si>
  <si>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</si>
  <si>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</si>
  <si>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</si>
  <si>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</si>
  <si>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</si>
  <si>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</si>
  <si>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</si>
  <si>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</si>
  <si>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</si>
  <si>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</si>
  <si>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</si>
  <si>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</si>
  <si>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</si>
  <si>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</si>
  <si>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</si>
  <si>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</si>
  <si>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</si>
  <si>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</si>
  <si>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</si>
  <si>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</si>
  <si>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</si>
  <si>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</si>
  <si>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</si>
  <si>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</si>
  <si>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</si>
  <si>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</si>
  <si>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</si>
  <si>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</si>
  <si>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</si>
  <si>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</si>
  <si>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</si>
  <si>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</si>
  <si>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</si>
  <si>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</si>
  <si>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</si>
  <si>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</si>
  <si>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</si>
  <si>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</si>
  <si>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</si>
  <si>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</si>
  <si>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</si>
  <si>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</si>
  <si>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</si>
  <si>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</si>
  <si>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</si>
  <si>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</si>
  <si>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</si>
  <si>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</si>
  <si>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</si>
  <si>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</si>
  <si>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</si>
  <si>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</si>
  <si>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</si>
  <si>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</si>
  <si>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</si>
  <si>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</si>
  <si>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</si>
  <si>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</si>
  <si>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</si>
  <si>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</si>
  <si>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</si>
  <si>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</si>
  <si>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</si>
  <si>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</si>
  <si>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</si>
  <si>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</si>
  <si>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</si>
  <si>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</si>
  <si>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</si>
  <si>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</si>
  <si>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</si>
  <si>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</si>
  <si>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</si>
  <si>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</si>
  <si>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</si>
  <si>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</si>
  <si>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</si>
  <si>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</si>
  <si>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</si>
  <si>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</si>
  <si>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</si>
  <si>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</si>
  <si>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</si>
  <si>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</si>
  <si>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</si>
  <si>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</si>
  <si>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</si>
  <si>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</si>
  <si>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</si>
  <si>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</si>
  <si>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</si>
  <si>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</si>
  <si>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</si>
  <si>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</si>
  <si>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</si>
  <si>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</si>
  <si>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</si>
  <si>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</si>
  <si>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</si>
  <si>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</si>
  <si>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</si>
  <si>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</si>
  <si>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</si>
  <si>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</si>
  <si>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</si>
  <si>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</si>
  <si>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</si>
  <si>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</si>
  <si>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</si>
  <si>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</si>
  <si>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</si>
  <si>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</si>
  <si>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</si>
  <si>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</si>
  <si>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</si>
  <si>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</si>
  <si>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</si>
  <si>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</si>
  <si>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</si>
  <si>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</si>
  <si>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</si>
  <si>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</si>
  <si>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</si>
  <si>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</si>
  <si>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</si>
  <si>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</si>
  <si>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</si>
  <si>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</si>
  <si>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</si>
  <si>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</si>
  <si>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</si>
  <si>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</si>
  <si>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</si>
  <si>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</si>
  <si>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</si>
  <si>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</si>
  <si>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</si>
  <si>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</si>
  <si>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</si>
  <si>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</si>
  <si>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</si>
  <si>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</si>
  <si>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</si>
  <si>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</si>
  <si>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</si>
  <si>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</si>
  <si>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</si>
  <si>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</si>
  <si>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</si>
  <si>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</si>
  <si>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</si>
  <si>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</si>
  <si>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</si>
  <si>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</si>
  <si>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</si>
  <si>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</si>
  <si>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</si>
  <si>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</si>
  <si>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</si>
  <si>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</si>
  <si>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</si>
  <si>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</si>
  <si>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</si>
  <si>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</si>
  <si>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</si>
  <si>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</si>
  <si>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</si>
  <si>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</si>
  <si>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</si>
  <si>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</si>
  <si>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</si>
  <si>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</si>
  <si>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</si>
  <si>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</si>
  <si>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</si>
  <si>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</si>
  <si>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</si>
  <si>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</si>
  <si>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</si>
  <si>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</si>
  <si>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</si>
  <si>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</si>
  <si>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</si>
  <si>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</si>
  <si>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</si>
  <si>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</si>
  <si>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</si>
  <si>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</si>
  <si>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</si>
  <si>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</si>
  <si>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</si>
  <si>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</si>
  <si>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</si>
  <si>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</si>
  <si>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</si>
  <si>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</si>
  <si>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</si>
  <si>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</si>
  <si>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</si>
  <si>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</si>
  <si>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</si>
  <si>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</si>
  <si>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</si>
  <si>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</si>
  <si>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</si>
  <si>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</si>
  <si>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</si>
  <si>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</si>
  <si>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</si>
  <si>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</si>
  <si>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</si>
  <si>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</si>
  <si>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</si>
  <si>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</si>
  <si>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</si>
  <si>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</si>
  <si>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</si>
  <si>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</si>
  <si>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</si>
  <si>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</si>
  <si>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</si>
  <si>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</si>
  <si>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</si>
  <si>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</si>
  <si>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</si>
  <si>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</si>
  <si>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</si>
  <si>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</si>
  <si>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</si>
  <si>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</si>
  <si>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</si>
  <si>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</si>
  <si>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</si>
  <si>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</si>
  <si>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</si>
  <si>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</si>
  <si>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</si>
  <si>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</si>
  <si>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</si>
  <si>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</si>
  <si>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</si>
  <si>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</si>
  <si>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</si>
  <si>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</si>
  <si>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</si>
  <si>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</si>
  <si>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</si>
  <si>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</si>
  <si>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</si>
  <si>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</si>
  <si>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</si>
  <si>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</si>
  <si>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</si>
  <si>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</si>
  <si>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</si>
  <si>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</si>
  <si>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</si>
  <si>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</si>
  <si>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</si>
  <si>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</si>
  <si>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</si>
  <si>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</si>
  <si>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</si>
  <si>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</si>
  <si>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</si>
  <si>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</si>
  <si>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</si>
  <si>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</si>
  <si>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</si>
  <si>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</si>
  <si>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</si>
  <si>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</si>
  <si>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</si>
  <si>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</si>
  <si>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</si>
  <si>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</si>
  <si>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</si>
  <si>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</si>
  <si>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</si>
  <si>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</si>
  <si>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</si>
  <si>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</si>
  <si>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</si>
  <si>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</si>
  <si>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</si>
  <si>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</si>
  <si>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</si>
  <si>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</si>
  <si>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</si>
  <si>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</si>
  <si>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</si>
  <si>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</si>
  <si>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</si>
  <si>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</si>
  <si>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</si>
  <si>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</si>
  <si>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</si>
  <si>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</si>
  <si>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</si>
  <si>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</si>
  <si>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</si>
  <si>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</si>
  <si>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</si>
  <si>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</si>
  <si>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</si>
  <si>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</si>
  <si>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</si>
  <si>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</si>
  <si>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</si>
  <si>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</si>
  <si>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</si>
  <si>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</si>
  <si>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</si>
  <si>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</si>
  <si>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</si>
  <si>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</si>
  <si>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</si>
  <si>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</si>
  <si>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</si>
  <si>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</si>
  <si>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</si>
  <si>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</si>
  <si>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</si>
  <si>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</si>
  <si>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</si>
  <si>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</si>
  <si>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</si>
  <si>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</si>
  <si>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</si>
  <si>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</si>
  <si>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</si>
  <si>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</si>
  <si>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</si>
  <si>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</si>
  <si>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</si>
  <si>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</si>
  <si>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</si>
  <si>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</si>
  <si>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</si>
  <si>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</si>
  <si>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</si>
  <si>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</si>
  <si>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</si>
  <si>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</si>
  <si>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</si>
  <si>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</si>
  <si>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</si>
  <si>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</si>
  <si>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</si>
  <si>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</si>
  <si>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</si>
  <si>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</si>
  <si>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</si>
  <si>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</si>
  <si>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</si>
  <si>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</si>
  <si>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</si>
  <si>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</si>
  <si>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</si>
  <si>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</si>
  <si>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</si>
  <si>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</si>
  <si>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</si>
  <si>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</si>
  <si>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</si>
  <si>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</si>
  <si>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</si>
  <si>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</si>
  <si>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</si>
  <si>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</si>
  <si>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</si>
  <si>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</si>
  <si>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</si>
  <si>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</si>
  <si>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</si>
  <si>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</si>
  <si>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</si>
  <si>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</si>
  <si>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</si>
  <si>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</si>
  <si>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</si>
  <si>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</si>
  <si>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</si>
  <si>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</si>
  <si>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</si>
  <si>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</si>
  <si>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</si>
  <si>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</si>
  <si>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</si>
  <si>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</si>
  <si>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</si>
  <si>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</si>
  <si>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</si>
  <si>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</si>
  <si>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</si>
  <si>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</si>
  <si>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</si>
  <si>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</si>
  <si>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</si>
  <si>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</si>
  <si>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</si>
  <si>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</si>
  <si>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</si>
  <si>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</si>
  <si>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</si>
  <si>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</si>
  <si>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</si>
  <si>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</si>
  <si>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</si>
  <si>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</si>
  <si>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</si>
  <si>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</si>
  <si>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</si>
  <si>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</si>
  <si>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</si>
  <si>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</si>
  <si>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</si>
  <si>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</si>
  <si>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</si>
  <si>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</si>
  <si>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</si>
  <si>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</si>
  <si>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</si>
  <si>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</si>
  <si>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</si>
  <si>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</si>
  <si>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</si>
  <si>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</si>
  <si>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</si>
  <si>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</si>
  <si>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</si>
  <si>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</si>
  <si>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</si>
  <si>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</si>
  <si>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</si>
  <si>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</si>
  <si>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</si>
  <si>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</si>
  <si>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</si>
  <si>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</si>
  <si>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</si>
  <si>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</si>
  <si>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</si>
  <si>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</si>
  <si>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</si>
  <si>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</si>
  <si>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</si>
  <si>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</si>
  <si>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</si>
  <si>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</si>
  <si>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</si>
  <si>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</si>
  <si>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</si>
  <si>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</si>
  <si>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</si>
  <si>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</si>
  <si>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</si>
  <si>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</si>
  <si>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</si>
  <si>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</si>
  <si>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</si>
  <si>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</si>
  <si>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</si>
  <si>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</si>
  <si>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</si>
  <si>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</si>
  <si>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</si>
  <si>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</si>
  <si>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</si>
  <si>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</si>
  <si>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</si>
  <si>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</si>
  <si>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</si>
  <si>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</si>
  <si>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</si>
  <si>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</si>
  <si>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</si>
  <si>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</si>
  <si>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</si>
  <si>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</si>
  <si>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</si>
  <si>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</si>
  <si>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</si>
  <si>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</si>
  <si>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</si>
  <si>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</si>
  <si>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</si>
  <si>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</si>
  <si>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</si>
  <si>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</si>
  <si>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</si>
  <si>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</si>
  <si>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</si>
  <si>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</si>
  <si>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</si>
  <si>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</si>
  <si>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</si>
  <si>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</si>
  <si>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</si>
  <si>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</si>
  <si>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</si>
  <si>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</si>
  <si>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</si>
  <si>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</si>
  <si>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</si>
  <si>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</si>
  <si>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</si>
  <si>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</si>
  <si>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</si>
  <si>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</si>
  <si>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</si>
  <si>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</si>
  <si>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</si>
  <si>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</si>
  <si>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</si>
  <si>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</si>
  <si>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</si>
  <si>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</si>
  <si>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</si>
  <si>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</si>
  <si>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</si>
  <si>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</si>
  <si>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</si>
  <si>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</si>
  <si>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</si>
  <si>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</si>
  <si>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</si>
  <si>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</si>
  <si>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</si>
  <si>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</si>
  <si>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</si>
  <si>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</si>
  <si>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</si>
  <si>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</si>
  <si>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</si>
  <si>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</si>
  <si>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</si>
  <si>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</si>
  <si>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</si>
  <si>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</si>
  <si>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</si>
  <si>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</si>
  <si>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</si>
  <si>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</si>
  <si>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</si>
  <si>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</si>
  <si>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</si>
  <si>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</si>
  <si>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</si>
  <si>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</si>
  <si>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</si>
  <si>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</si>
  <si>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</si>
  <si>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</si>
  <si>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</si>
  <si>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</si>
  <si>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</si>
  <si>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</si>
  <si>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</si>
  <si>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</si>
  <si>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</si>
  <si>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</si>
  <si>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</si>
  <si>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</si>
  <si>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</si>
  <si>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</si>
  <si>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</si>
  <si>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</si>
  <si>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</si>
  <si>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</si>
  <si>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</si>
  <si>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</si>
  <si>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</si>
  <si>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</si>
  <si>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</si>
  <si>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</si>
  <si>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</si>
  <si>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</si>
  <si>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</si>
  <si>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</si>
  <si>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</si>
  <si>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</si>
  <si>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</si>
  <si>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</si>
  <si>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</si>
  <si>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</si>
  <si>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</si>
  <si>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</si>
  <si>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</si>
  <si>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</si>
  <si>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</si>
  <si>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</si>
  <si>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</si>
  <si>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</si>
  <si>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</si>
  <si>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</si>
  <si>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</si>
  <si>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</si>
  <si>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</si>
  <si>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</si>
  <si>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</si>
  <si>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</si>
  <si>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</si>
  <si>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</si>
  <si>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</si>
  <si>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</si>
  <si>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</si>
  <si>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</si>
  <si>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</si>
  <si>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</si>
  <si>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</si>
  <si>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</si>
  <si>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</si>
  <si>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</si>
  <si>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</si>
  <si>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</si>
  <si>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</si>
  <si>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</si>
  <si>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</si>
  <si>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</si>
  <si>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</si>
  <si>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</si>
  <si>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</si>
  <si>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</si>
  <si>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</si>
  <si>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</si>
  <si>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</si>
  <si>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</si>
  <si>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</si>
  <si>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</si>
  <si>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</si>
  <si>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</si>
  <si>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</si>
  <si>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</si>
  <si>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</si>
  <si>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</si>
  <si>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</si>
  <si>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</si>
  <si>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</si>
  <si>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</si>
  <si>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</si>
  <si>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</si>
  <si>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</si>
  <si>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</si>
  <si>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</si>
  <si>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</si>
  <si>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</si>
  <si>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</si>
  <si>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</si>
  <si>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</si>
  <si>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</si>
  <si>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</si>
  <si>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</si>
  <si>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</si>
  <si>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</si>
  <si>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</si>
  <si>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</si>
  <si>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</si>
  <si>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</si>
  <si>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</si>
  <si>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</si>
  <si>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</si>
  <si>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</si>
  <si>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</si>
  <si>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</si>
  <si>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</si>
  <si>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</si>
  <si>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</si>
  <si>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</si>
  <si>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</si>
  <si>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</si>
  <si>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</si>
  <si>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</si>
  <si>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</si>
  <si>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</si>
  <si>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</si>
  <si>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</si>
  <si>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</si>
  <si>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</si>
  <si>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</si>
  <si>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</si>
  <si>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</si>
  <si>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</si>
  <si>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</si>
  <si>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</si>
  <si>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</si>
  <si>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</si>
  <si>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</si>
  <si>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</si>
  <si>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</si>
  <si>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</si>
  <si>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</si>
  <si>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</si>
  <si>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</si>
  <si>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</si>
  <si>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</si>
  <si>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</si>
  <si>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</si>
  <si>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</si>
  <si>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</si>
  <si>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</si>
  <si>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</si>
  <si>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</si>
  <si>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</si>
  <si>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</si>
  <si>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</si>
  <si>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</si>
  <si>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</si>
  <si>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</si>
  <si>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</si>
  <si>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</si>
  <si>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</si>
  <si>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</si>
  <si>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</si>
  <si>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</si>
  <si>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</si>
  <si>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</si>
  <si>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</si>
  <si>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</si>
  <si>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</si>
  <si>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</si>
  <si>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</si>
  <si>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</si>
  <si>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</si>
  <si>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</si>
  <si>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</si>
  <si>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</si>
  <si>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</si>
  <si>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</si>
  <si>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</si>
  <si>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</si>
  <si>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</si>
  <si>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</si>
  <si>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</si>
  <si>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</si>
  <si>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</si>
  <si>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</si>
  <si>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</si>
  <si>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</si>
  <si>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</si>
  <si>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</si>
  <si>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</si>
  <si>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</si>
  <si>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</si>
  <si>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</si>
  <si>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</si>
  <si>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</si>
  <si>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</si>
  <si>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</si>
  <si>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</si>
  <si>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</si>
  <si>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</si>
  <si>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</si>
  <si>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</si>
  <si>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</si>
  <si>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</si>
  <si>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</si>
  <si>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</si>
  <si>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</si>
  <si>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</si>
  <si>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</si>
  <si>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</si>
  <si>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</si>
  <si>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</si>
  <si>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</si>
  <si>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</si>
  <si>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</si>
  <si>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</si>
  <si>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</si>
  <si>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</si>
  <si>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</si>
  <si>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</si>
  <si>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</si>
  <si>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</si>
  <si>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</si>
  <si>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</si>
  <si>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</si>
  <si>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</si>
  <si>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</si>
  <si>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</si>
  <si>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</si>
  <si>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</si>
  <si>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</si>
  <si>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</si>
  <si>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</si>
  <si>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</si>
  <si>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</si>
  <si>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</si>
  <si>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</si>
  <si>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</si>
  <si>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</si>
  <si>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</si>
  <si>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</si>
  <si>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</si>
  <si>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</si>
  <si>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</si>
  <si>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</si>
  <si>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</si>
  <si>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</si>
  <si>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</si>
  <si>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</si>
  <si>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</si>
  <si>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</si>
  <si>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</si>
  <si>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</si>
  <si>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</si>
  <si>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</si>
  <si>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</si>
  <si>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</si>
  <si>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</si>
  <si>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</si>
  <si>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</si>
  <si>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</si>
  <si>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</si>
  <si>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</si>
  <si>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</si>
  <si>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</si>
  <si>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</si>
  <si>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</si>
  <si>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</si>
  <si>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</si>
  <si>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</si>
  <si>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</si>
  <si>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</si>
  <si>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</si>
  <si>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</si>
  <si>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</si>
  <si>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</si>
  <si>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</si>
  <si>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</si>
  <si>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</si>
  <si>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</si>
  <si>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</si>
  <si>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</si>
  <si>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</si>
  <si>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</si>
  <si>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</si>
  <si>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</si>
  <si>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</si>
  <si>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</si>
  <si>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</si>
  <si>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</si>
  <si>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</si>
  <si>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</si>
  <si>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</si>
  <si>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</si>
  <si>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</si>
  <si>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</si>
  <si>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</si>
  <si>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</si>
  <si>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</si>
  <si>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</si>
  <si>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</si>
  <si>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</si>
  <si>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</si>
  <si>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</si>
  <si>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</si>
  <si>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</si>
  <si>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</si>
  <si>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</si>
  <si>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</si>
  <si>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</si>
  <si>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</si>
  <si>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</si>
  <si>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</si>
  <si>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</si>
  <si>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</si>
  <si>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</si>
  <si>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</si>
  <si>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</si>
  <si>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</si>
  <si>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</si>
  <si>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</si>
  <si>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</si>
  <si>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</si>
  <si>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</si>
  <si>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</si>
  <si>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</si>
  <si>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</si>
  <si>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</si>
  <si>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</si>
  <si>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</si>
  <si>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</si>
  <si>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</si>
  <si>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</si>
  <si>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</si>
  <si>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</si>
  <si>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</si>
  <si>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</si>
  <si>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</si>
  <si>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</si>
  <si>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</si>
  <si>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</si>
  <si>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</si>
  <si>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</si>
  <si>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</si>
  <si>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</si>
  <si>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</si>
  <si>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</si>
  <si>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</si>
  <si>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</si>
  <si>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</si>
  <si>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</si>
  <si>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</si>
  <si>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</si>
  <si>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</si>
  <si>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</si>
  <si>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</si>
  <si>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</si>
  <si>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</si>
  <si>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</si>
  <si>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</si>
  <si>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</si>
  <si>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</si>
  <si>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</si>
  <si>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</si>
  <si>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</si>
  <si>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</si>
  <si>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</si>
  <si>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</si>
  <si>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</si>
  <si>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</si>
  <si>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</si>
  <si>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</si>
  <si>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</si>
  <si>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</si>
  <si>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</si>
  <si>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</si>
  <si>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</si>
  <si>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</si>
  <si>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</si>
  <si>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</si>
  <si>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</si>
  <si>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</si>
  <si>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</si>
  <si>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</si>
  <si>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</si>
  <si>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</si>
  <si>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</si>
  <si>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</si>
  <si>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</si>
  <si>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</si>
  <si>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</si>
  <si>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</si>
  <si>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</si>
  <si>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</si>
  <si>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</si>
  <si>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</si>
  <si>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</si>
  <si>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</si>
  <si>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</si>
  <si>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</si>
  <si>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</si>
  <si>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</si>
  <si>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</si>
  <si>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</si>
  <si>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</si>
  <si>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</si>
  <si>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</si>
  <si>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</si>
  <si>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</si>
  <si>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</si>
  <si>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</si>
  <si>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</si>
  <si>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</si>
  <si>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</si>
  <si>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</si>
  <si>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</si>
  <si>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</si>
  <si>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</si>
  <si>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</si>
  <si>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</si>
  <si>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</si>
  <si>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</si>
  <si>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</si>
  <si>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</si>
  <si>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</si>
  <si>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</si>
  <si>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</si>
  <si>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</si>
  <si>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</si>
  <si>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</si>
  <si>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</si>
  <si>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</si>
  <si>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</si>
  <si>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</si>
  <si>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</si>
  <si>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</si>
  <si>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</si>
  <si>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</si>
  <si>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</si>
  <si>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</si>
  <si>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</si>
  <si>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</si>
  <si>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</si>
  <si>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</si>
  <si>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</si>
  <si>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</si>
  <si>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</si>
  <si>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</si>
  <si>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</si>
  <si>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</si>
  <si>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</si>
  <si>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</si>
  <si>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</si>
  <si>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</si>
  <si>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</si>
  <si>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</si>
  <si>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</si>
  <si>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</si>
  <si>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</si>
  <si>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</si>
  <si>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</si>
  <si>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</si>
  <si>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</si>
  <si>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</si>
  <si>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</si>
  <si>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</si>
  <si>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</si>
  <si>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</si>
  <si>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</si>
  <si>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</si>
  <si>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</si>
  <si>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</si>
  <si>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</si>
  <si>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</si>
  <si>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</si>
  <si>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</si>
  <si>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</si>
  <si>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</si>
  <si>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</si>
  <si>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</si>
  <si>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</si>
  <si>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</si>
  <si>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</si>
  <si>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</si>
  <si>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</si>
  <si>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</si>
  <si>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</si>
  <si>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</si>
  <si>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</si>
  <si>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</si>
  <si>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</si>
  <si>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</si>
  <si>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</si>
  <si>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</si>
  <si>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</si>
  <si>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</si>
  <si>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</si>
  <si>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</si>
  <si>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</si>
  <si>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</si>
  <si>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</si>
  <si>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</si>
  <si>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</si>
  <si>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</si>
  <si>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</si>
  <si>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</si>
  <si>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</si>
  <si>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</si>
  <si>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</si>
  <si>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</si>
  <si>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</si>
  <si>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</si>
  <si>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</si>
  <si>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</si>
  <si>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</si>
  <si>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</si>
  <si>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</si>
  <si>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</si>
  <si>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</si>
  <si>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</si>
  <si>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</si>
  <si>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</si>
  <si>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</si>
  <si>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</si>
  <si>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</si>
  <si>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</si>
  <si>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</si>
  <si>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</si>
  <si>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</si>
  <si>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</si>
  <si>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</si>
  <si>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</si>
  <si>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</si>
  <si>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</si>
  <si>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</si>
  <si>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</si>
  <si>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</si>
  <si>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</si>
  <si>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</si>
  <si>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</si>
  <si>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</si>
  <si>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</si>
  <si>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</si>
  <si>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</si>
  <si>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</si>
  <si>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</si>
  <si>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</si>
  <si>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</si>
  <si>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</si>
  <si>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</si>
  <si>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</si>
  <si>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</si>
  <si>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</si>
  <si>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</si>
  <si>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</si>
  <si>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</si>
  <si>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</si>
  <si>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</si>
  <si>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</si>
  <si>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</si>
  <si>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</si>
  <si>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</si>
  <si>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</si>
  <si>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</si>
  <si>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</si>
  <si>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</si>
  <si>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</si>
  <si>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</si>
  <si>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</si>
  <si>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</si>
  <si>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</si>
  <si>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</si>
  <si>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</si>
  <si>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</si>
  <si>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</si>
  <si>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</si>
  <si>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</si>
  <si>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</si>
  <si>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</si>
  <si>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</si>
  <si>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</si>
  <si>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</si>
  <si>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</si>
  <si>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</si>
  <si>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</si>
  <si>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</si>
  <si>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</si>
  <si>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</si>
  <si>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</si>
  <si>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</si>
  <si>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</si>
  <si>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</si>
  <si>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</si>
  <si>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</si>
  <si>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</si>
  <si>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</si>
  <si>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</si>
  <si>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</si>
  <si>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</si>
  <si>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</si>
  <si>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</si>
  <si>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</si>
  <si>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</si>
  <si>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</si>
  <si>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</si>
  <si>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</si>
  <si>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</si>
  <si>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</si>
  <si>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</si>
  <si>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</si>
  <si>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</si>
  <si>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</si>
  <si>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</si>
  <si>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</si>
  <si>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</si>
  <si>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</si>
  <si>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</si>
  <si>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</si>
  <si>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</si>
  <si>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</si>
  <si>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</si>
  <si>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</si>
  <si>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</si>
  <si>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</si>
  <si>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</si>
  <si>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</si>
  <si>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</si>
  <si>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</si>
  <si>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</si>
  <si>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</si>
  <si>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</si>
  <si>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</si>
  <si>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</si>
  <si>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</si>
  <si>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</si>
  <si>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</si>
  <si>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</si>
  <si>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</si>
  <si>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</si>
  <si>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</si>
  <si>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</si>
  <si>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</si>
  <si>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</si>
  <si>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</si>
  <si>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</si>
  <si>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</si>
  <si>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</si>
  <si>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</si>
  <si>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</si>
  <si>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</si>
  <si>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</si>
  <si>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</si>
  <si>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</si>
  <si>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</si>
  <si>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</si>
  <si>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</si>
  <si>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</si>
  <si>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</si>
  <si>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</si>
  <si>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</si>
  <si>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</si>
  <si>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</si>
  <si>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</si>
  <si>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</si>
  <si>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</si>
  <si>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</si>
  <si>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</si>
  <si>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</si>
  <si>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</si>
  <si>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</si>
  <si>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</si>
  <si>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</si>
  <si>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</si>
  <si>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</si>
  <si>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</si>
  <si>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</si>
  <si>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</si>
  <si>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</si>
  <si>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</si>
  <si>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</si>
  <si>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</si>
  <si>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</si>
  <si>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</si>
  <si>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</si>
  <si>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</si>
  <si>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</si>
  <si>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</si>
  <si>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</si>
  <si>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</si>
  <si>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</si>
  <si>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</si>
  <si>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</si>
  <si>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</si>
  <si>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</si>
  <si>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</si>
  <si>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</si>
  <si>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</si>
  <si>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</si>
  <si>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</si>
  <si>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</si>
  <si>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</si>
  <si>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</si>
  <si>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</si>
  <si>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</si>
  <si>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</si>
  <si>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</si>
  <si>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</si>
  <si>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</si>
  <si>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</si>
  <si>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</si>
  <si>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</si>
  <si>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</si>
  <si>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</si>
  <si>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</si>
  <si>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</si>
  <si>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</si>
  <si>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</si>
  <si>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</si>
  <si>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</si>
  <si>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</si>
  <si>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</si>
  <si>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</si>
  <si>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</si>
  <si>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</si>
  <si>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</si>
  <si>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</si>
  <si>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</si>
  <si>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</si>
  <si>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</si>
  <si>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</si>
  <si>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</si>
  <si>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</si>
  <si>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</si>
  <si>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</si>
  <si>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</si>
  <si>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</si>
  <si>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</si>
  <si>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</si>
  <si>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</si>
  <si>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</si>
  <si>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</si>
  <si>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</si>
  <si>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</si>
  <si>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</si>
  <si>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</si>
  <si>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</si>
  <si>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</si>
  <si>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</si>
  <si>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</si>
  <si>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</si>
  <si>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</si>
  <si>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</si>
  <si>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</si>
  <si>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</si>
  <si>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</si>
  <si>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</si>
  <si>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</si>
  <si>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</si>
  <si>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</si>
  <si>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</si>
  <si>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</si>
  <si>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</si>
  <si>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</si>
  <si>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</si>
  <si>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</si>
  <si>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</si>
  <si>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</si>
  <si>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</si>
  <si>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</si>
  <si>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</si>
  <si>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</si>
  <si>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</si>
  <si>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</si>
  <si>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</si>
  <si>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</si>
  <si>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</si>
  <si>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</si>
  <si>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</si>
  <si>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</si>
  <si>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</si>
  <si>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</si>
  <si>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</si>
  <si>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</si>
  <si>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</si>
  <si>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</si>
  <si>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</si>
  <si>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</si>
  <si>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</si>
  <si>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</si>
  <si>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</si>
  <si>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</si>
  <si>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</si>
  <si>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</si>
  <si>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</si>
  <si>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</si>
  <si>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</si>
  <si>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</si>
  <si>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</si>
  <si>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</si>
  <si>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</si>
  <si>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</si>
  <si>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</si>
  <si>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</si>
  <si>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</si>
  <si>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</si>
  <si>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</si>
  <si>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</si>
  <si>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</si>
  <si>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</si>
  <si>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</si>
  <si>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</si>
  <si>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</si>
  <si>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</si>
  <si>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</si>
  <si>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</si>
  <si>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</si>
  <si>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</si>
  <si>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</si>
  <si>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</si>
  <si>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</si>
  <si>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</si>
  <si>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</si>
  <si>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</si>
  <si>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</si>
  <si>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</si>
  <si>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</si>
  <si>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</si>
  <si>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</si>
  <si>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</si>
  <si>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</si>
  <si>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</si>
  <si>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</si>
  <si>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</si>
  <si>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</si>
  <si>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</si>
  <si>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</si>
  <si>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</si>
  <si>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</si>
  <si>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</si>
  <si>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</si>
  <si>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</si>
  <si>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</si>
  <si>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</si>
  <si>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</si>
  <si>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</si>
  <si>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</si>
  <si>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</si>
  <si>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</si>
  <si>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</si>
  <si>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</si>
  <si>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</si>
  <si>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</si>
  <si>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</si>
  <si>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</si>
  <si>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</si>
  <si>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</si>
  <si>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</si>
  <si>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</si>
  <si>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</si>
  <si>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</si>
  <si>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</si>
  <si>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</si>
  <si>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</si>
  <si>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</si>
  <si>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</si>
  <si>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</si>
  <si>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</si>
  <si>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</si>
  <si>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</si>
  <si>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</si>
  <si>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</si>
  <si>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</si>
  <si>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</si>
  <si>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</si>
  <si>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</si>
  <si>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</si>
  <si>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</si>
  <si>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</si>
  <si>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</si>
  <si>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</si>
  <si>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</si>
  <si>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</si>
  <si>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</si>
  <si>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</si>
  <si>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</si>
  <si>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</si>
  <si>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</si>
  <si>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</si>
  <si>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</si>
  <si>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</si>
  <si>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</si>
  <si>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</si>
  <si>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</si>
  <si>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</si>
  <si>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</si>
  <si>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</si>
  <si>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</si>
  <si>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</si>
  <si>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</si>
  <si>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</si>
  <si>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</si>
  <si>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</si>
  <si>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</si>
  <si>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</si>
  <si>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</si>
  <si>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</si>
  <si>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</si>
  <si>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</si>
  <si>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</si>
  <si>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</si>
  <si>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</si>
  <si>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</si>
  <si>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</si>
  <si>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</si>
  <si>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</si>
  <si>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</si>
  <si>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</si>
  <si>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</si>
  <si>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</si>
  <si>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</si>
  <si>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</si>
  <si>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</si>
  <si>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</si>
  <si>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</si>
  <si>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</si>
  <si>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</si>
  <si>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</si>
  <si>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</si>
  <si>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</si>
  <si>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</si>
  <si>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</si>
  <si>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</si>
  <si>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</si>
  <si>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</si>
  <si>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</si>
  <si>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</si>
  <si>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</si>
  <si>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</si>
  <si>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</si>
  <si>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</si>
  <si>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</si>
  <si>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</si>
  <si>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</si>
  <si>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</si>
  <si>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</si>
  <si>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</si>
  <si>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</si>
  <si>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</si>
  <si>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</si>
  <si>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</si>
  <si>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</si>
  <si>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</si>
  <si>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</si>
  <si>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</si>
  <si>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</si>
  <si>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</si>
  <si>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</si>
  <si>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</si>
  <si>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</si>
  <si>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</si>
  <si>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</si>
  <si>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</si>
  <si>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</si>
  <si>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</si>
  <si>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</si>
  <si>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</si>
  <si>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</si>
  <si>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</si>
  <si>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</si>
  <si>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</si>
  <si>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</si>
  <si>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</si>
  <si>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</si>
  <si>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</si>
  <si>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</si>
  <si>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</si>
  <si>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</si>
  <si>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</si>
  <si>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</si>
  <si>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</si>
  <si>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</si>
  <si>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</si>
  <si>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</si>
  <si>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</si>
  <si>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</si>
  <si>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</si>
  <si>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</si>
  <si>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</si>
  <si>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</si>
  <si>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</si>
  <si>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</si>
  <si>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</si>
  <si>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</si>
  <si>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</si>
  <si>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</si>
  <si>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</si>
  <si>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</si>
  <si>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</si>
  <si>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</si>
  <si>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</si>
  <si>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</si>
  <si>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</si>
  <si>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</si>
  <si>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</si>
  <si>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</si>
  <si>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</si>
  <si>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</si>
  <si>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</si>
  <si>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</si>
  <si>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</si>
  <si>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</si>
  <si>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</si>
  <si>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</si>
  <si>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</si>
  <si>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</si>
  <si>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</si>
  <si>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</si>
  <si>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</si>
  <si>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</si>
  <si>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</si>
  <si>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</si>
  <si>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</si>
  <si>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</si>
  <si>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</si>
  <si>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</si>
  <si>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</si>
  <si>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</si>
  <si>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</si>
  <si>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</si>
  <si>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</si>
  <si>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</si>
  <si>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</si>
  <si>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</si>
  <si>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</si>
  <si>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</si>
  <si>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</si>
  <si>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</si>
  <si>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</si>
  <si>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</si>
  <si>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</si>
  <si>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</si>
  <si>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</si>
  <si>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</si>
  <si>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</si>
  <si>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</si>
  <si>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</si>
  <si>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</si>
  <si>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</si>
  <si>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</si>
  <si>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</si>
  <si>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</si>
  <si>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</si>
  <si>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</si>
  <si>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</si>
  <si>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</si>
  <si>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</si>
  <si>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</si>
  <si>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</si>
  <si>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</si>
  <si>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</si>
  <si>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</si>
  <si>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</si>
  <si>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</si>
  <si>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</si>
  <si>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</si>
  <si>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</si>
  <si>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</si>
  <si>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</si>
  <si>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</si>
  <si>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</si>
  <si>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</si>
  <si>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</si>
  <si>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</si>
  <si>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</si>
  <si>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</si>
  <si>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</si>
  <si>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</si>
  <si>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</si>
  <si>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</si>
  <si>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</si>
  <si>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</si>
  <si>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</si>
  <si>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</si>
  <si>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</si>
  <si>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</si>
  <si>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</si>
  <si>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</si>
  <si>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</si>
  <si>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</si>
  <si>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</si>
  <si>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</si>
  <si>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</si>
  <si>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</si>
  <si>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</si>
  <si>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</si>
  <si>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</si>
  <si>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</si>
  <si>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</si>
  <si>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</si>
  <si>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</si>
  <si>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</si>
  <si>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</si>
  <si>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</si>
  <si>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</si>
  <si>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</si>
  <si>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</si>
  <si>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</si>
  <si>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</si>
  <si>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</si>
  <si>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</si>
  <si>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</si>
  <si>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</si>
  <si>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</si>
  <si>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</si>
  <si>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</si>
  <si>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</si>
  <si>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</si>
  <si>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</si>
  <si>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</si>
  <si>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</si>
  <si>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</si>
  <si>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</si>
  <si>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</si>
  <si>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</si>
  <si>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</si>
  <si>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</si>
  <si>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</si>
  <si>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</si>
  <si>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</si>
  <si>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</si>
  <si>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</si>
  <si>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</si>
  <si>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</si>
  <si>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</si>
  <si>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</si>
  <si>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</si>
  <si>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</si>
  <si>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</si>
  <si>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</si>
  <si>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</si>
  <si>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</si>
  <si>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</si>
  <si>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</si>
  <si>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</si>
  <si>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</si>
  <si>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</si>
  <si>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</si>
  <si>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</si>
  <si>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</si>
  <si>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</si>
  <si>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</si>
  <si>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</si>
  <si>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</si>
  <si>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</si>
  <si>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</si>
  <si>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</si>
  <si>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</si>
  <si>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</si>
  <si>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</si>
  <si>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</si>
  <si>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</si>
  <si>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</si>
  <si>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</si>
  <si>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</si>
  <si>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</si>
  <si>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</si>
  <si>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</si>
  <si>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</si>
  <si>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</si>
  <si>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</si>
  <si>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</si>
  <si>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</si>
  <si>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</si>
  <si>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</si>
  <si>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</si>
  <si>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</si>
  <si>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</si>
  <si>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</si>
  <si>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</si>
  <si>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</si>
  <si>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</si>
  <si>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</si>
  <si>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</si>
  <si>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</si>
  <si>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</si>
  <si>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</si>
  <si>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</si>
  <si>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</si>
  <si>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</si>
  <si>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</si>
  <si>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</si>
  <si>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</si>
  <si>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</si>
  <si>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</si>
  <si>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</si>
  <si>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</si>
  <si>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</si>
  <si>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</si>
  <si>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</si>
  <si>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</si>
  <si>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</si>
  <si>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</si>
  <si>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</si>
  <si>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</si>
  <si>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</si>
  <si>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</si>
  <si>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</si>
  <si>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</si>
  <si>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</si>
  <si>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</si>
  <si>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</si>
  <si>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</si>
  <si>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</si>
  <si>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</si>
  <si>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</si>
  <si>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</si>
  <si>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</si>
  <si>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</si>
  <si>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</si>
  <si>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</si>
  <si>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</si>
  <si>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</si>
  <si>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</si>
  <si>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</si>
  <si>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</si>
  <si>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</si>
  <si>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</si>
  <si>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</si>
  <si>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</si>
  <si>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</si>
  <si>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</si>
  <si>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</si>
  <si>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</si>
  <si>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</si>
  <si>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</si>
  <si>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</si>
  <si>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</si>
  <si>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</si>
  <si>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</si>
  <si>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</si>
  <si>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</si>
  <si>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</si>
  <si>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</si>
  <si>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</si>
  <si>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</si>
  <si>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</si>
  <si>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</si>
  <si>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</si>
  <si>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</si>
  <si>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</si>
  <si>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</si>
  <si>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</si>
  <si>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</si>
  <si>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</si>
  <si>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</si>
  <si>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</si>
  <si>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</si>
  <si>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</si>
  <si>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</si>
  <si>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</si>
  <si>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</si>
  <si>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</si>
  <si>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</si>
  <si>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</si>
  <si>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</si>
  <si>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</si>
  <si>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</si>
  <si>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</si>
  <si>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</si>
  <si>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</si>
  <si>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</si>
  <si>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</si>
  <si>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</si>
  <si>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</si>
  <si>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</si>
  <si>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</si>
  <si>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</si>
  <si>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</si>
  <si>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</si>
  <si>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</si>
  <si>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</si>
  <si>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</si>
  <si>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</si>
  <si>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</si>
  <si>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</si>
  <si>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</si>
  <si>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</si>
  <si>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</si>
  <si>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</si>
  <si>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</si>
  <si>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</si>
  <si>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</si>
  <si>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</si>
  <si>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</si>
  <si>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</si>
  <si>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</si>
  <si>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</si>
  <si>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</si>
  <si>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</si>
  <si>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</si>
  <si>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</si>
  <si>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</si>
  <si>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</si>
  <si>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</si>
  <si>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</si>
  <si>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</si>
  <si>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</si>
  <si>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</si>
  <si>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</si>
  <si>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</si>
  <si>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</si>
  <si>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</si>
  <si>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</si>
  <si>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</si>
  <si>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</si>
  <si>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</si>
  <si>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</si>
  <si>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</si>
  <si>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</si>
  <si>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</si>
  <si>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</si>
  <si>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</si>
  <si>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</si>
  <si>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</si>
  <si>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</si>
  <si>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</si>
  <si>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</si>
  <si>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</si>
  <si>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</si>
  <si>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</si>
  <si>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</si>
  <si>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</si>
  <si>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</si>
  <si>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</si>
  <si>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</si>
  <si>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</si>
  <si>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</si>
  <si>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</si>
  <si>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</si>
  <si>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</si>
  <si>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</si>
  <si>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</si>
  <si>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</si>
  <si>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</si>
  <si>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</si>
  <si>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</si>
  <si>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</si>
  <si>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</si>
  <si>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</si>
  <si>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</si>
  <si>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</si>
  <si>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</si>
  <si>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</si>
  <si>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</si>
  <si>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</si>
  <si>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</si>
  <si>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</si>
  <si>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</si>
  <si>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</si>
  <si>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</si>
  <si>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</si>
  <si>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</si>
  <si>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</si>
  <si>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</si>
  <si>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</si>
  <si>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</si>
  <si>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</si>
  <si>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</si>
  <si>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</si>
  <si>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</si>
  <si>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</si>
  <si>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</si>
  <si>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</si>
  <si>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</si>
  <si>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</si>
  <si>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</si>
  <si>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</si>
  <si>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</si>
  <si>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</si>
  <si>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</si>
  <si>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</si>
  <si>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</si>
  <si>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</si>
  <si>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</si>
  <si>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</si>
  <si>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</si>
  <si>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</si>
  <si>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</si>
  <si>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</si>
  <si>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</si>
  <si>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</si>
  <si>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</si>
  <si>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</si>
  <si>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</si>
  <si>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</si>
  <si>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</si>
  <si>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</si>
  <si>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</si>
  <si>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</si>
  <si>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</si>
  <si>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</si>
  <si>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</si>
  <si>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</si>
  <si>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</si>
  <si>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</si>
  <si>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</si>
  <si>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</si>
  <si>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</si>
  <si>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</si>
  <si>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</si>
  <si>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</si>
  <si>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</si>
  <si>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</si>
  <si>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</si>
  <si>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</si>
  <si>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</si>
  <si>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</si>
  <si>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</si>
  <si>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</si>
  <si>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</si>
  <si>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</si>
  <si>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</si>
  <si>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</si>
  <si>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</si>
  <si>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</si>
  <si>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</si>
  <si>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</si>
  <si>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</si>
  <si>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</si>
  <si>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</si>
  <si>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</si>
  <si>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</si>
  <si>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</si>
  <si>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</si>
  <si>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</si>
  <si>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</si>
  <si>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</si>
  <si>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</si>
  <si>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</si>
  <si>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</si>
  <si>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</si>
  <si>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</si>
  <si>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</si>
  <si>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</si>
  <si>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</si>
  <si>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</si>
  <si>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</si>
  <si>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</si>
  <si>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</si>
  <si>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</si>
  <si>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</si>
  <si>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</si>
  <si>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</si>
  <si>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</si>
  <si>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</si>
  <si>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</si>
  <si>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</si>
  <si>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</si>
  <si>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</si>
  <si>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</si>
  <si>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</si>
  <si>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</si>
  <si>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</si>
  <si>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</si>
  <si>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</si>
  <si>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</si>
  <si>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</si>
  <si>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</si>
  <si>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</si>
  <si>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</si>
  <si>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</si>
  <si>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</si>
  <si>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</si>
  <si>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</si>
  <si>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</si>
  <si>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</si>
  <si>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</si>
  <si>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</si>
  <si>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</si>
  <si>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</si>
  <si>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</si>
  <si>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</si>
  <si>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</si>
  <si>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</si>
  <si>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</si>
  <si>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</si>
  <si>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</si>
  <si>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</si>
  <si>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</si>
  <si>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</si>
  <si>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</si>
  <si>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</si>
  <si>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</si>
  <si>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</si>
  <si>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</si>
  <si>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</si>
  <si>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</si>
  <si>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</si>
  <si>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</si>
  <si>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</si>
  <si>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</si>
  <si>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</si>
  <si>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</si>
  <si>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</si>
  <si>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</si>
  <si>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</si>
  <si>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</si>
  <si>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</si>
  <si>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</si>
  <si>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</si>
  <si>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</si>
  <si>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</si>
  <si>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</si>
  <si>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</si>
  <si>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</si>
  <si>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</si>
  <si>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</si>
  <si>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</si>
  <si>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</si>
  <si>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</si>
  <si>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</si>
  <si>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</si>
  <si>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</si>
  <si>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</si>
  <si>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</si>
  <si>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</si>
  <si>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</si>
  <si>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</si>
  <si>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</si>
  <si>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</si>
  <si>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</si>
  <si>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</si>
  <si>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</si>
  <si>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</si>
  <si>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</si>
  <si>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</si>
  <si>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</si>
  <si>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</si>
  <si>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</si>
  <si>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</si>
  <si>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</si>
  <si>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</si>
  <si>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</si>
  <si>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</si>
  <si>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</si>
  <si>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</si>
  <si>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</si>
  <si>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</si>
  <si>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</si>
  <si>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</si>
  <si>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</si>
  <si>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</si>
  <si>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</si>
  <si>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</si>
  <si>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</si>
  <si>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</si>
  <si>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</si>
  <si>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</si>
  <si>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</si>
  <si>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</si>
  <si>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</si>
  <si>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</si>
  <si>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</si>
  <si>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</si>
  <si>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</si>
  <si>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</si>
  <si>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</si>
  <si>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</si>
  <si>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</si>
  <si>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</si>
  <si>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</si>
  <si>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</si>
  <si>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</si>
  <si>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</si>
  <si>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</si>
  <si>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</si>
  <si>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</si>
  <si>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</si>
  <si>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</si>
  <si>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</si>
  <si>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</si>
  <si>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</si>
  <si>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</si>
  <si>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</si>
  <si>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</si>
  <si>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</si>
  <si>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</si>
  <si>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</si>
  <si>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</si>
  <si>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</si>
  <si>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</si>
  <si>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</si>
  <si>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</si>
  <si>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</si>
  <si>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</si>
  <si>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</si>
  <si>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</si>
  <si>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</si>
  <si>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</si>
  <si>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</si>
  <si>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</si>
  <si>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</si>
  <si>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</si>
  <si>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</si>
  <si>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</si>
  <si>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</si>
  <si>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</si>
  <si>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</si>
  <si>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</si>
  <si>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</si>
  <si>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</si>
  <si>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</si>
  <si>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</si>
  <si>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</si>
  <si>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</si>
  <si>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</si>
  <si>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</si>
  <si>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</si>
  <si>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</si>
  <si>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</si>
  <si>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</si>
  <si>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</si>
  <si>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</si>
  <si>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</si>
  <si>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</si>
  <si>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</si>
  <si>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</si>
  <si>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</si>
  <si>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</si>
  <si>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</si>
  <si>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</si>
  <si>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</si>
  <si>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</si>
  <si>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</si>
  <si>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</si>
  <si>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</si>
  <si>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</si>
  <si>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</si>
  <si>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</si>
  <si>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</si>
  <si>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</si>
  <si>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</si>
  <si>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</si>
  <si>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</si>
  <si>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</si>
  <si>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</si>
  <si>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</si>
  <si>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</si>
  <si>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</si>
  <si>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</si>
  <si>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</si>
  <si>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</si>
  <si>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</si>
  <si>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</si>
  <si>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</si>
  <si>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</si>
  <si>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</si>
  <si>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</si>
  <si>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</si>
  <si>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</si>
  <si>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</si>
  <si>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</si>
  <si>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</si>
  <si>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</si>
  <si>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</si>
  <si>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</si>
  <si>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</si>
  <si>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</si>
  <si>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</si>
  <si>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</si>
  <si>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</si>
  <si>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</si>
  <si>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</si>
  <si>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</si>
  <si>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</si>
  <si>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</si>
  <si>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</si>
  <si>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</si>
  <si>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</si>
  <si>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</si>
  <si>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</si>
  <si>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</si>
  <si>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</si>
  <si>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</si>
  <si>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</si>
  <si>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</si>
  <si>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</si>
  <si>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</si>
  <si>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</si>
  <si>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</si>
  <si>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</si>
  <si>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</si>
  <si>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</si>
  <si>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</si>
  <si>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</si>
  <si>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</si>
  <si>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</si>
  <si>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</si>
  <si>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</si>
  <si>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</si>
  <si>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</si>
  <si>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</si>
  <si>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</si>
  <si>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</si>
  <si>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</si>
  <si>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</si>
  <si>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</si>
  <si>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</si>
  <si>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</si>
  <si>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</si>
  <si>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</si>
  <si>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</si>
  <si>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</si>
  <si>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</si>
  <si>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</si>
  <si>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</si>
  <si>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</si>
  <si>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</si>
  <si>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</si>
  <si>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</si>
  <si>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</si>
  <si>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</si>
  <si>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</si>
  <si>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</si>
  <si>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</si>
  <si>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</si>
  <si>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</si>
  <si>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</si>
  <si>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</si>
  <si>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</si>
  <si>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</si>
  <si>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</si>
  <si>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</si>
  <si>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</si>
  <si>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</si>
  <si>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</si>
  <si>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</si>
  <si>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</si>
  <si>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</si>
  <si>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</si>
  <si>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</si>
  <si>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</si>
  <si>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</si>
  <si>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</si>
  <si>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</si>
  <si>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</si>
  <si>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</si>
  <si>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</si>
  <si>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</si>
  <si>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</si>
  <si>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</si>
  <si>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</si>
  <si>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</si>
  <si>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</si>
  <si>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</si>
  <si>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</si>
  <si>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</si>
  <si>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</si>
  <si>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</si>
  <si>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</si>
  <si>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</si>
  <si>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</si>
  <si>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</si>
  <si>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</si>
  <si>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</si>
  <si>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</si>
  <si>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</si>
  <si>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</si>
  <si>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</si>
  <si>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</si>
  <si>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</si>
  <si>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</si>
  <si>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</si>
  <si>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</si>
  <si>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</si>
  <si>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</si>
  <si>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</si>
  <si>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</si>
  <si>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</si>
  <si>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</si>
  <si>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</si>
  <si>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</si>
  <si>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</si>
  <si>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</si>
  <si>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</si>
  <si>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</si>
  <si>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</si>
  <si>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</si>
  <si>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</si>
  <si>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</si>
  <si>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</si>
  <si>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</si>
  <si>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</si>
  <si>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</si>
  <si>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</si>
  <si>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</si>
  <si>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</si>
  <si>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</si>
  <si>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</si>
  <si>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</si>
  <si>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</si>
  <si>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</si>
  <si>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</si>
  <si>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</si>
  <si>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</si>
  <si>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</si>
  <si>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</si>
  <si>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</si>
  <si>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</si>
  <si>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</si>
  <si>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</si>
  <si>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</si>
  <si>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</si>
  <si>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</si>
  <si>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</si>
  <si>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</si>
  <si>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</si>
  <si>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</si>
  <si>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</si>
  <si>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</si>
  <si>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</si>
  <si>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</si>
  <si>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</si>
  <si>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</si>
  <si>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</si>
  <si>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</si>
  <si>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</si>
  <si>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</si>
  <si>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</si>
  <si>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</si>
  <si>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</si>
  <si>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</si>
  <si>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</si>
  <si>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</si>
  <si>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</si>
  <si>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</si>
  <si>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</si>
  <si>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</si>
  <si>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</si>
  <si>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</si>
  <si>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</si>
  <si>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</si>
  <si>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</si>
  <si>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</si>
  <si>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</si>
  <si>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</si>
  <si>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</si>
  <si>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</si>
  <si>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</si>
  <si>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</si>
  <si>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</si>
  <si>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</si>
  <si>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</si>
  <si>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</si>
  <si>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</si>
  <si>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</si>
  <si>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</si>
  <si>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</si>
  <si>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</si>
  <si>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</si>
  <si>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</si>
  <si>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</si>
  <si>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</si>
  <si>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</si>
  <si>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</si>
  <si>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</si>
  <si>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</si>
  <si>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</si>
  <si>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</si>
  <si>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</si>
  <si>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</si>
  <si>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</si>
  <si>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</si>
  <si>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</si>
  <si>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</si>
  <si>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</si>
  <si>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</si>
  <si>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</si>
  <si>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</si>
  <si>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</si>
  <si>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</si>
  <si>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</si>
  <si>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</si>
  <si>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</si>
  <si>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</si>
  <si>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</si>
  <si>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</si>
  <si>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</si>
  <si>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</si>
  <si>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</si>
  <si>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</si>
  <si>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</si>
  <si>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</si>
  <si>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</si>
  <si>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</si>
  <si>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</si>
  <si>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</si>
  <si>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</si>
  <si>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</si>
  <si>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</si>
  <si>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</si>
  <si>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</si>
  <si>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</si>
  <si>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</si>
  <si>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</si>
  <si>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</si>
  <si>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</si>
  <si>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</si>
  <si>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</si>
  <si>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</si>
  <si>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</si>
  <si>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</si>
  <si>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</si>
  <si>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</si>
  <si>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</si>
  <si>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</si>
  <si>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</si>
  <si>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</si>
  <si>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</si>
  <si>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</si>
  <si>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</si>
  <si>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</si>
  <si>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</si>
  <si>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</si>
  <si>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</si>
  <si>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</si>
  <si>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</si>
  <si>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</si>
  <si>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</si>
  <si>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</si>
  <si>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</si>
  <si>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</si>
  <si>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</si>
  <si>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</si>
  <si>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</si>
  <si>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</si>
  <si>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</si>
  <si>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</si>
  <si>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</si>
  <si>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</si>
  <si>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</si>
  <si>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</si>
  <si>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</si>
  <si>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</si>
  <si>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</si>
  <si>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</si>
  <si>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</si>
  <si>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</si>
  <si>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</si>
  <si>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</si>
  <si>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</si>
  <si>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</si>
  <si>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</si>
  <si>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</si>
  <si>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</si>
  <si>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</si>
  <si>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</si>
  <si>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</si>
  <si>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</si>
  <si>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</si>
  <si>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</si>
  <si>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</si>
  <si>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</si>
  <si>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</si>
  <si>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</si>
  <si>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</si>
  <si>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</si>
  <si>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</si>
  <si>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</si>
  <si>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</si>
  <si>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</si>
  <si>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</si>
  <si>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</si>
  <si>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</si>
  <si>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</si>
  <si>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</si>
  <si>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</si>
  <si>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</si>
  <si>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</si>
  <si>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</si>
  <si>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</si>
  <si>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</si>
  <si>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</si>
  <si>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</si>
  <si>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</si>
  <si>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</si>
  <si>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</si>
  <si>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</si>
  <si>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</si>
  <si>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</si>
  <si>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</si>
  <si>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</si>
  <si>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</si>
  <si>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</si>
  <si>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</si>
  <si>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</si>
  <si>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</si>
  <si>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</si>
  <si>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</si>
  <si>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</si>
  <si>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</si>
  <si>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</si>
  <si>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</si>
  <si>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</si>
  <si>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</si>
  <si>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</si>
  <si>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</si>
  <si>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</si>
  <si>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</si>
  <si>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</si>
  <si>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</si>
  <si>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</si>
  <si>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</si>
  <si>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</si>
  <si>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</si>
  <si>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</si>
  <si>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</si>
  <si>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</si>
  <si>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</si>
  <si>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</si>
  <si>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</si>
  <si>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</si>
  <si>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</si>
  <si>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</si>
  <si>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</si>
  <si>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</si>
  <si>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</si>
  <si>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</si>
  <si>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</si>
  <si>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</si>
  <si>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</si>
  <si>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</si>
  <si>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</si>
  <si>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</si>
  <si>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</si>
  <si>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</si>
  <si>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</si>
  <si>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</si>
  <si>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</si>
  <si>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</si>
  <si>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</si>
  <si>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</si>
  <si>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</si>
  <si>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</si>
  <si>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</si>
  <si>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</si>
  <si>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</si>
  <si>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</si>
  <si>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</si>
  <si>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</si>
  <si>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</si>
  <si>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</si>
  <si>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</si>
  <si>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</si>
  <si>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</si>
  <si>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</si>
  <si>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</si>
  <si>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</si>
  <si>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</si>
  <si>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</si>
  <si>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</si>
  <si>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</si>
  <si>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</si>
  <si>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</si>
  <si>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</si>
  <si>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</si>
  <si>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</si>
  <si>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</si>
  <si>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</si>
  <si>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</si>
  <si>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</si>
  <si>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</si>
  <si>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</si>
  <si>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</si>
  <si>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</si>
  <si>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</si>
  <si>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</si>
  <si>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</si>
  <si>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</si>
  <si>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</si>
  <si>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</si>
  <si>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</si>
  <si>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</si>
  <si>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</si>
  <si>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</si>
  <si>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</si>
  <si>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</si>
  <si>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</si>
  <si>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</si>
  <si>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</si>
  <si>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</si>
  <si>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</si>
  <si>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</si>
  <si>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</si>
  <si>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</si>
  <si>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</si>
  <si>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</si>
  <si>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</si>
  <si>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</si>
  <si>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</si>
  <si>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</si>
  <si>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</si>
  <si>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</si>
  <si>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</si>
  <si>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</si>
  <si>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</si>
  <si>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</si>
  <si>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</si>
  <si>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</si>
  <si>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</si>
  <si>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</si>
  <si>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</si>
  <si>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</si>
  <si>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</si>
  <si>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</si>
  <si>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</si>
  <si>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</si>
  <si>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</si>
  <si>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</si>
  <si>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</si>
  <si>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</si>
  <si>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</si>
  <si>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</si>
  <si>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</si>
  <si>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</si>
  <si>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</si>
  <si>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</si>
  <si>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</si>
  <si>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</si>
  <si>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</si>
  <si>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</si>
  <si>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</si>
  <si>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</si>
  <si>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</si>
  <si>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</si>
  <si>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</si>
  <si>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</si>
  <si>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</si>
  <si>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</si>
  <si>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</si>
  <si>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</si>
  <si>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</si>
  <si>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</si>
  <si>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</si>
  <si>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</si>
  <si>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</si>
  <si>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</si>
  <si>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</si>
  <si>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</si>
  <si>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</si>
  <si>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</si>
  <si>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</si>
  <si>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</si>
  <si>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</si>
  <si>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</si>
  <si>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</si>
  <si>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</si>
  <si>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</si>
  <si>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</si>
  <si>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</si>
  <si>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</si>
  <si>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</si>
  <si>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</si>
  <si>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</si>
  <si>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</si>
  <si>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</si>
  <si>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</si>
  <si>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</si>
  <si>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</si>
  <si>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</si>
  <si>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</si>
  <si>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</si>
  <si>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</si>
  <si>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</si>
  <si>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</si>
  <si>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</si>
  <si>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</si>
  <si>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</si>
  <si>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</si>
  <si>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</si>
  <si>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</si>
  <si>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</si>
  <si>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</si>
  <si>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</si>
  <si>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</si>
  <si>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</si>
  <si>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</si>
  <si>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</si>
  <si>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</si>
  <si>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</si>
  <si>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</si>
  <si>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</si>
  <si>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</si>
  <si>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</si>
  <si>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</si>
  <si>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</si>
  <si>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</si>
  <si>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</si>
  <si>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</si>
  <si>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</si>
  <si>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</si>
  <si>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</si>
  <si>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</si>
  <si>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</si>
  <si>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</si>
  <si>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</si>
  <si>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</si>
  <si>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</si>
  <si>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</si>
  <si>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</si>
  <si>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</si>
  <si>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</si>
  <si>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</si>
  <si>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</si>
  <si>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</si>
  <si>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</si>
  <si>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</si>
  <si>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</si>
  <si>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</si>
  <si>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</si>
  <si>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</si>
  <si>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</si>
  <si>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</si>
  <si>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</si>
  <si>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</si>
  <si>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</si>
  <si>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</si>
  <si>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</si>
  <si>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</si>
  <si>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</si>
  <si>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</si>
  <si>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</si>
  <si>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</si>
  <si>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</si>
  <si>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</si>
  <si>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</si>
  <si>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</si>
  <si>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</si>
  <si>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</si>
  <si>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</si>
  <si>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</si>
  <si>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</si>
  <si>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</si>
  <si>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</si>
  <si>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</si>
  <si>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</si>
  <si>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</si>
  <si>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</si>
  <si>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</si>
  <si>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</si>
  <si>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</si>
  <si>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</si>
  <si>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</si>
  <si>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</si>
  <si>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</si>
  <si>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</si>
  <si>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</si>
  <si>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</si>
  <si>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</si>
  <si>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</si>
  <si>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</si>
  <si>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</si>
  <si>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</si>
  <si>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</si>
  <si>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</si>
  <si>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</si>
  <si>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</si>
  <si>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</si>
  <si>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</si>
  <si>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</si>
  <si>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</si>
  <si>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</si>
  <si>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</si>
  <si>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</si>
  <si>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</si>
  <si>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</si>
  <si>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</si>
  <si>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</si>
  <si>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</si>
  <si>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</si>
  <si>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</si>
  <si>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</si>
  <si>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</si>
  <si>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</si>
  <si>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</si>
  <si>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</si>
  <si>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</si>
  <si>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</si>
  <si>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</si>
  <si>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</si>
  <si>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</si>
  <si>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</si>
  <si>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</si>
  <si>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</si>
  <si>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</si>
  <si>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</si>
  <si>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</si>
  <si>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</si>
  <si>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</si>
  <si>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</si>
  <si>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</si>
  <si>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</si>
  <si>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</si>
  <si>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</si>
  <si>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</si>
  <si>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</si>
  <si>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</si>
  <si>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</si>
  <si>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</si>
  <si>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</si>
  <si>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</si>
  <si>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</si>
  <si>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</si>
  <si>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</si>
  <si>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</si>
  <si>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</si>
  <si>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</si>
  <si>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</si>
  <si>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</si>
  <si>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</si>
  <si>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</si>
  <si>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</si>
  <si>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</si>
  <si>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</si>
  <si>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</si>
  <si>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</si>
  <si>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</si>
  <si>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</si>
  <si>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</si>
  <si>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</si>
  <si>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</si>
  <si>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</si>
  <si>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</si>
  <si>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</si>
  <si>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</si>
  <si>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</si>
  <si>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</si>
  <si>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</si>
  <si>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</si>
  <si>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</si>
  <si>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</si>
  <si>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</si>
  <si>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</si>
  <si>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</si>
  <si>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</si>
  <si>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</si>
  <si>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</si>
  <si>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</si>
  <si>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</si>
  <si>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</si>
  <si>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</si>
  <si>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</si>
  <si>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</si>
  <si>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</si>
  <si>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</si>
  <si>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</si>
  <si>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</si>
  <si>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</si>
  <si>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</si>
  <si>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</si>
  <si>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</si>
  <si>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</si>
  <si>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</si>
  <si>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</si>
  <si>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</si>
  <si>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</si>
  <si>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</si>
  <si>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</si>
  <si>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</si>
  <si>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</si>
  <si>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</si>
  <si>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</si>
  <si>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</si>
  <si>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</si>
  <si>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</si>
  <si>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</si>
  <si>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</si>
  <si>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</si>
  <si>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</si>
  <si>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</si>
  <si>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</si>
  <si>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</si>
  <si>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</si>
  <si>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</si>
  <si>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</si>
  <si>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</si>
  <si>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</si>
  <si>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</si>
  <si>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</si>
  <si>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</si>
  <si>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</si>
  <si>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</si>
  <si>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</si>
  <si>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</si>
  <si>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</si>
  <si>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</si>
  <si>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</si>
  <si>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</si>
  <si>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</si>
  <si>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</si>
  <si>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</si>
  <si>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</si>
  <si>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</si>
  <si>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</si>
  <si>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</si>
  <si>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</si>
  <si>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</si>
  <si>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</si>
  <si>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</si>
  <si>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</si>
  <si>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</si>
  <si>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</si>
  <si>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</si>
  <si>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</si>
  <si>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</si>
  <si>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</si>
  <si>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</si>
  <si>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</si>
  <si>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</si>
  <si>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</si>
  <si>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</si>
  <si>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</si>
  <si>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</si>
  <si>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</si>
  <si>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</si>
  <si>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</si>
  <si>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</si>
  <si>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</si>
  <si>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</si>
  <si>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</si>
  <si>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</si>
  <si>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</si>
  <si>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</si>
  <si>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</si>
  <si>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</si>
  <si>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</si>
  <si>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</si>
  <si>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</si>
  <si>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</si>
  <si>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</si>
  <si>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</si>
  <si>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</si>
  <si>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</si>
  <si>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</si>
  <si>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</si>
  <si>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</si>
  <si>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</si>
  <si>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</si>
  <si>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</si>
  <si>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</si>
  <si>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</si>
  <si>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</si>
  <si>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</si>
  <si>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</si>
  <si>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</si>
  <si>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</si>
  <si>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</si>
  <si>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</si>
  <si>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</si>
  <si>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</si>
  <si>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</si>
  <si>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</si>
  <si>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</si>
  <si>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</si>
  <si>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</si>
  <si>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</si>
  <si>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</si>
  <si>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</si>
  <si>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</si>
  <si>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</si>
  <si>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</si>
  <si>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</si>
  <si>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</si>
  <si>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</si>
  <si>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</si>
  <si>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</si>
  <si>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</si>
  <si>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</si>
  <si>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</si>
  <si>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</si>
  <si>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</si>
  <si>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</si>
  <si>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</si>
  <si>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</si>
  <si>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</si>
  <si>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</si>
  <si>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</si>
  <si>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</si>
  <si>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</si>
  <si>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</si>
  <si>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</si>
  <si>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</si>
  <si>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</si>
  <si>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</si>
  <si>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</si>
  <si>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</si>
  <si>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</si>
  <si>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</si>
  <si>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</si>
  <si>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</si>
  <si>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</si>
  <si>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</si>
  <si>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</si>
  <si>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</si>
  <si>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</si>
  <si>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</si>
  <si>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</si>
  <si>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</si>
  <si>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</si>
  <si>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</si>
  <si>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</si>
  <si>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</si>
  <si>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</si>
  <si>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</si>
  <si>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</si>
  <si>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</si>
  <si>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</si>
  <si>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</si>
  <si>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</si>
  <si>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</si>
  <si>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</si>
  <si>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</si>
  <si>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</si>
  <si>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</si>
  <si>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</si>
  <si>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</si>
  <si>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</si>
  <si>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</si>
  <si>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</si>
  <si>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</si>
  <si>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</si>
  <si>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</si>
  <si>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</si>
  <si>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</si>
  <si>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</si>
  <si>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</si>
  <si>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</si>
  <si>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</si>
  <si>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</si>
  <si>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</si>
  <si>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</si>
  <si>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</si>
  <si>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</si>
  <si>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</si>
  <si>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</si>
  <si>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</si>
  <si>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</si>
  <si>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</si>
  <si>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</si>
  <si>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</si>
  <si>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</si>
  <si>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</si>
  <si>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</si>
  <si>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</si>
  <si>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</si>
  <si>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</si>
  <si>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</si>
  <si>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</si>
  <si>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</si>
  <si>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</si>
  <si>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</si>
  <si>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</si>
  <si>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</si>
  <si>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</si>
  <si>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</si>
  <si>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</si>
  <si>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</si>
  <si>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</si>
  <si>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</si>
  <si>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</si>
  <si>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</si>
  <si>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</si>
  <si>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</si>
  <si>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</si>
  <si>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</si>
  <si>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</si>
  <si>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</si>
  <si>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</si>
  <si>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</si>
  <si>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</si>
  <si>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</si>
  <si>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</si>
  <si>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</si>
  <si>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</si>
  <si>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</si>
  <si>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</si>
  <si>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</si>
  <si>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</si>
  <si>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</si>
  <si>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</si>
  <si>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</si>
  <si>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</si>
  <si>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</si>
  <si>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</si>
  <si>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</si>
  <si>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</si>
  <si>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</si>
  <si>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</si>
  <si>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</si>
  <si>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</si>
  <si>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</si>
  <si>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</si>
  <si>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</si>
  <si>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</si>
  <si>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</si>
  <si>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</si>
  <si>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</si>
  <si>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</si>
  <si>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</si>
  <si>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</si>
  <si>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</si>
  <si>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</si>
  <si>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</si>
  <si>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</si>
  <si>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</si>
  <si>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</si>
  <si>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</si>
  <si>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</si>
  <si>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</si>
  <si>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</si>
  <si>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</si>
  <si>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</si>
  <si>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</si>
  <si>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</si>
  <si>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</si>
  <si>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</si>
  <si>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</si>
  <si>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</si>
  <si>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</si>
  <si>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</si>
  <si>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</si>
  <si>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</si>
  <si>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</si>
  <si>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</si>
  <si>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</si>
  <si>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</si>
  <si>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</si>
  <si>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</si>
  <si>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</si>
  <si>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</si>
  <si>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</si>
  <si>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</si>
  <si>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</si>
  <si>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</si>
  <si>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</si>
  <si>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</si>
  <si>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</si>
  <si>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</si>
  <si>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</si>
  <si>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</si>
  <si>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</si>
  <si>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</si>
  <si>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</si>
  <si>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</si>
  <si>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</si>
  <si>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</si>
  <si>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</si>
  <si>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</si>
  <si>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</si>
  <si>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</si>
  <si>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</si>
  <si>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</si>
  <si>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</si>
  <si>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</si>
  <si>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</si>
  <si>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</si>
  <si>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</si>
  <si>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</si>
  <si>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</si>
  <si>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</si>
  <si>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</si>
  <si>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</si>
  <si>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</si>
  <si>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</si>
  <si>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</si>
  <si>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</si>
  <si>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</si>
  <si>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</si>
  <si>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</si>
  <si>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</si>
  <si>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</si>
  <si>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</si>
  <si>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</si>
  <si>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</si>
  <si>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</si>
  <si>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</si>
  <si>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</si>
  <si>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</si>
  <si>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</si>
  <si>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</si>
  <si>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</si>
  <si>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</si>
  <si>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</si>
  <si>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</si>
  <si>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</si>
  <si>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</si>
  <si>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</si>
  <si>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</si>
  <si>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</si>
  <si>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</si>
  <si>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</si>
  <si>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</si>
  <si>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</si>
  <si>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</si>
  <si>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</si>
  <si>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</si>
  <si>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</si>
  <si>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</si>
  <si>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</si>
  <si>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</si>
  <si>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</si>
  <si>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</si>
  <si>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</si>
  <si>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</si>
  <si>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</si>
  <si>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</si>
  <si>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</si>
  <si>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</si>
  <si>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</si>
  <si>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</si>
  <si>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</si>
  <si>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</si>
  <si>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</si>
  <si>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</si>
  <si>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</si>
  <si>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</si>
  <si>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</si>
  <si>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</si>
  <si>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</si>
  <si>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</si>
  <si>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</si>
  <si>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</si>
  <si>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</si>
  <si>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</si>
  <si>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</si>
  <si>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</si>
  <si>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</si>
  <si>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</si>
  <si>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</si>
  <si>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</si>
  <si>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</si>
  <si>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</si>
  <si>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</si>
  <si>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</si>
  <si>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</si>
  <si>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</si>
  <si>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</si>
  <si>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</si>
  <si>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</si>
  <si>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</si>
  <si>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</si>
  <si>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</si>
  <si>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</si>
  <si>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</si>
  <si>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</si>
  <si>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</si>
  <si>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</si>
  <si>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</si>
  <si>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</si>
  <si>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</si>
  <si>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</si>
  <si>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</si>
  <si>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</si>
  <si>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</si>
  <si>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</si>
  <si>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</si>
  <si>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</si>
  <si>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</si>
  <si>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</si>
  <si>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</si>
  <si>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</si>
  <si>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</si>
  <si>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</si>
  <si>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</si>
  <si>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</si>
  <si>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</si>
  <si>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</si>
  <si>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</si>
  <si>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</si>
  <si>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</si>
  <si>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</si>
  <si>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</si>
  <si>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</si>
  <si>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</si>
  <si>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</si>
  <si>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</si>
  <si>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</si>
  <si>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</si>
  <si>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</si>
  <si>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</si>
  <si>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</si>
  <si>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</si>
  <si>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</si>
  <si>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</si>
  <si>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</si>
  <si>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</si>
  <si>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</si>
  <si>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</si>
  <si>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</si>
  <si>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</si>
  <si>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</si>
  <si>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</si>
  <si>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</si>
  <si>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</si>
  <si>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</si>
  <si>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</si>
  <si>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</si>
  <si>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</si>
  <si>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</si>
  <si>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</si>
  <si>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</si>
  <si>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</si>
  <si>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</si>
  <si>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</si>
  <si>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</si>
  <si>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</si>
  <si>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</si>
  <si>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</si>
  <si>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</si>
  <si>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</si>
  <si>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</si>
  <si>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</si>
  <si>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</si>
  <si>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</si>
  <si>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</si>
  <si>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</si>
  <si>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</si>
  <si>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</si>
  <si>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</si>
  <si>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</si>
  <si>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</si>
  <si>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</si>
  <si>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</si>
  <si>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</si>
  <si>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</si>
  <si>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</si>
  <si>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</si>
  <si>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</si>
  <si>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</si>
  <si>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</si>
  <si>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</si>
  <si>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</si>
  <si>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</si>
  <si>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</si>
  <si>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</si>
  <si>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</si>
  <si>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</si>
  <si>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</si>
  <si>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</si>
  <si>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</si>
  <si>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</si>
  <si>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</si>
  <si>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</si>
  <si>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</si>
  <si>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</si>
  <si>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</si>
  <si>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</si>
  <si>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</si>
  <si>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</si>
  <si>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</si>
  <si>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</si>
  <si>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</si>
  <si>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</si>
  <si>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</si>
  <si>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</si>
  <si>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</si>
  <si>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</si>
  <si>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</si>
  <si>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</si>
  <si>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</si>
  <si>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</si>
  <si>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</si>
  <si>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</si>
  <si>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</si>
  <si>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</si>
  <si>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</si>
  <si>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</si>
  <si>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</si>
  <si>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</si>
  <si>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</si>
  <si>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</si>
  <si>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</si>
  <si>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</si>
  <si>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</si>
  <si>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</si>
  <si>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</si>
  <si>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</si>
  <si>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</si>
  <si>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</si>
  <si>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</si>
  <si>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</si>
  <si>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</si>
  <si>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</si>
  <si>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</si>
  <si>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</si>
  <si>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</si>
  <si>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</si>
  <si>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</si>
  <si>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</si>
  <si>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</si>
  <si>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</si>
  <si>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</si>
  <si>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</si>
  <si>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</si>
  <si>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</si>
  <si>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</si>
  <si>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</si>
  <si>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</si>
  <si>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</si>
  <si>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</si>
  <si>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</si>
  <si>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</si>
  <si>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</si>
  <si>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</si>
  <si>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</si>
  <si>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</si>
  <si>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</si>
  <si>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</si>
  <si>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</si>
  <si>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</si>
  <si>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</si>
  <si>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</si>
  <si>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</si>
  <si>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</si>
  <si>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</si>
  <si>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</si>
  <si>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</si>
  <si>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</si>
  <si>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</si>
  <si>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</si>
  <si>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</si>
  <si>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</si>
  <si>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</si>
  <si>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</si>
  <si>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</si>
  <si>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</si>
  <si>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</si>
  <si>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</si>
  <si>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</si>
  <si>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</si>
  <si>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</si>
  <si>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</si>
  <si>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</si>
  <si>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</si>
  <si>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</si>
  <si>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</si>
  <si>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</si>
  <si>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</si>
  <si>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</si>
  <si>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</si>
  <si>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</si>
  <si>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</si>
  <si>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</si>
  <si>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</si>
  <si>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</si>
  <si>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</si>
  <si>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</si>
  <si>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</si>
  <si>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</si>
  <si>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</si>
  <si>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</si>
  <si>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</si>
  <si>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</si>
  <si>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</si>
  <si>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</si>
  <si>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</si>
  <si>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</si>
  <si>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</si>
  <si>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</si>
  <si>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</si>
  <si>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</si>
  <si>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</si>
  <si>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</si>
  <si>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</si>
  <si>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</si>
  <si>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</si>
  <si>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</si>
  <si>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</si>
  <si>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</si>
  <si>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</si>
  <si>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</si>
  <si>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</si>
  <si>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</si>
  <si>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</si>
  <si>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</si>
  <si>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</si>
  <si>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</si>
  <si>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</si>
  <si>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</si>
  <si>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</si>
  <si>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</si>
  <si>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</si>
  <si>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</si>
  <si>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</si>
  <si>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</si>
  <si>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</si>
  <si>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</si>
  <si>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</si>
  <si>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</si>
  <si>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</si>
  <si>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</si>
  <si>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</si>
  <si>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</si>
  <si>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</si>
  <si>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</si>
  <si>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</si>
  <si>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</si>
  <si>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</si>
  <si>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</si>
  <si>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</si>
  <si>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</si>
  <si>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</si>
  <si>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</si>
  <si>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</si>
  <si>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</si>
  <si>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</si>
  <si>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</si>
  <si>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</si>
  <si>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</si>
  <si>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</si>
  <si>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</si>
  <si>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</si>
  <si>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</si>
  <si>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</si>
  <si>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</si>
  <si>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</si>
  <si>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</si>
  <si>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</si>
  <si>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</si>
  <si>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</si>
  <si>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</si>
  <si>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</si>
  <si>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</si>
  <si>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</si>
  <si>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</si>
  <si>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</si>
  <si>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</si>
  <si>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</si>
  <si>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</si>
  <si>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</si>
  <si>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</si>
  <si>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</si>
  <si>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</si>
  <si>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</si>
  <si>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</si>
  <si>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</si>
  <si>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</si>
  <si>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</si>
  <si>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</si>
  <si>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</si>
  <si>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</si>
  <si>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</si>
  <si>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</si>
  <si>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</si>
  <si>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</si>
  <si>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</si>
  <si>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</si>
  <si>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</si>
  <si>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</si>
  <si>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</si>
  <si>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</si>
  <si>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</si>
  <si>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</si>
  <si>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</si>
  <si>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</si>
  <si>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</si>
  <si>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</si>
  <si>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</si>
  <si>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</si>
  <si>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</si>
  <si>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</si>
  <si>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</si>
  <si>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</si>
  <si>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</si>
  <si>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</si>
  <si>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</si>
  <si>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</si>
  <si>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</si>
  <si>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</si>
  <si>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</si>
  <si>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</si>
  <si>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</si>
  <si>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</si>
  <si>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</si>
  <si>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</si>
  <si>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</si>
  <si>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</si>
  <si>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</si>
  <si>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</si>
  <si>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</si>
  <si>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</si>
  <si>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</si>
  <si>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</si>
  <si>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</si>
  <si>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</si>
  <si>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</si>
  <si>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</si>
  <si>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</si>
  <si>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</si>
  <si>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</si>
  <si>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</si>
  <si>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</si>
  <si>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</si>
  <si>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</si>
  <si>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</si>
  <si>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</si>
  <si>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</si>
  <si>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</si>
  <si>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</si>
  <si>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</si>
  <si>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</si>
  <si>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</si>
  <si>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</si>
  <si>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</si>
  <si>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</si>
  <si>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</si>
  <si>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</si>
  <si>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</si>
  <si>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</si>
  <si>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</si>
  <si>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</si>
  <si>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</si>
  <si>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</si>
  <si>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</si>
  <si>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</si>
  <si>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</si>
  <si>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</si>
  <si>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</si>
  <si>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</si>
  <si>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</si>
  <si>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</si>
  <si>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</si>
  <si>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</si>
  <si>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</si>
  <si>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</si>
  <si>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</si>
  <si>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</si>
  <si>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</si>
  <si>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</si>
  <si>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</si>
  <si>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</si>
  <si>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</si>
  <si>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</si>
  <si>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</si>
  <si>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</si>
  <si>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</si>
  <si>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</si>
  <si>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</si>
  <si>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</si>
  <si>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</si>
  <si>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</si>
  <si>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</si>
  <si>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</si>
  <si>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</si>
  <si>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</si>
  <si>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</si>
  <si>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</si>
  <si>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</si>
  <si>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</si>
  <si>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</si>
  <si>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</si>
  <si>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</si>
  <si>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</si>
  <si>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</si>
  <si>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</si>
  <si>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</si>
  <si>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</si>
  <si>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</si>
  <si>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</si>
  <si>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</si>
  <si>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</si>
  <si>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</si>
  <si>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</si>
  <si>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</si>
  <si>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</si>
  <si>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</si>
  <si>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</si>
  <si>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</si>
  <si>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</si>
  <si>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</si>
  <si>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</si>
  <si>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</si>
  <si>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</si>
  <si>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</si>
  <si>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</si>
  <si>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</si>
  <si>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</si>
  <si>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</si>
  <si>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</si>
  <si>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</si>
  <si>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</si>
  <si>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</si>
  <si>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</si>
  <si>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</si>
  <si>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</si>
  <si>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</si>
  <si>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</si>
  <si>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</si>
  <si>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</si>
  <si>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</si>
  <si>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</si>
  <si>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</si>
  <si>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</si>
  <si>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</si>
  <si>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</si>
  <si>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</si>
  <si>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</si>
  <si>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</si>
  <si>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</si>
  <si>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</si>
  <si>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</si>
  <si>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</si>
  <si>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</si>
  <si>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</si>
  <si>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</si>
  <si>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</si>
  <si>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</si>
  <si>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</si>
  <si>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</si>
  <si>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</si>
  <si>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</si>
  <si>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</si>
  <si>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</si>
  <si>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</si>
  <si>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</si>
  <si>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</si>
  <si>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</si>
  <si>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</si>
  <si>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</si>
  <si>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</si>
  <si>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</si>
  <si>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</si>
  <si>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</si>
  <si>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</si>
  <si>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</si>
  <si>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</si>
  <si>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</si>
  <si>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</si>
  <si>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</si>
  <si>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</si>
  <si>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</si>
  <si>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</si>
  <si>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</si>
  <si>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</si>
  <si>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</si>
  <si>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</si>
  <si>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</si>
  <si>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</si>
  <si>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</si>
  <si>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</si>
  <si>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</si>
  <si>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</si>
  <si>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</si>
  <si>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</si>
  <si>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</si>
  <si>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</si>
  <si>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</si>
  <si>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</si>
  <si>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</si>
  <si>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</si>
  <si>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</si>
  <si>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</si>
  <si>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</si>
  <si>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</si>
  <si>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</si>
  <si>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</si>
  <si>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</si>
  <si>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</si>
  <si>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</si>
  <si>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</si>
  <si>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</si>
  <si>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</si>
  <si>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</si>
  <si>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</si>
  <si>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</si>
  <si>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</si>
  <si>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</si>
  <si>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</si>
  <si>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</si>
  <si>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</si>
  <si>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</si>
  <si>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</si>
  <si>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</si>
  <si>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</si>
  <si>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</si>
  <si>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</si>
  <si>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</si>
  <si>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</si>
  <si>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</si>
  <si>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</si>
  <si>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</si>
  <si>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</si>
  <si>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</si>
  <si>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</si>
  <si>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</si>
  <si>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</si>
  <si>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</si>
  <si>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</si>
  <si>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</si>
  <si>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</si>
  <si>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</si>
  <si>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</si>
  <si>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</si>
  <si>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</si>
  <si>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</si>
  <si>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</si>
  <si>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</si>
  <si>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</si>
  <si>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</si>
  <si>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</si>
  <si>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</si>
  <si>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</si>
  <si>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</si>
  <si>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</si>
  <si>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</si>
  <si>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</si>
  <si>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</si>
  <si>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</si>
  <si>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</si>
  <si>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</si>
  <si>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</si>
  <si>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</si>
  <si>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</si>
  <si>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</si>
  <si>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</si>
  <si>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</si>
  <si>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</si>
  <si>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</si>
  <si>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</si>
  <si>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</si>
  <si>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</si>
  <si>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</si>
  <si>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</si>
  <si>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</si>
  <si>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</si>
  <si>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</si>
  <si>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</si>
  <si>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</si>
  <si>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</si>
  <si>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</si>
  <si>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</si>
  <si>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</si>
  <si>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</si>
  <si>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</si>
  <si>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</si>
  <si>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</si>
  <si>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</si>
  <si>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</si>
  <si>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</si>
  <si>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</si>
  <si>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</si>
  <si>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</si>
  <si>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</si>
  <si>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</si>
  <si>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</si>
  <si>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</si>
  <si>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</si>
  <si>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</si>
  <si>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</si>
  <si>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</si>
  <si>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</si>
  <si>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</si>
  <si>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</si>
  <si>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</si>
  <si>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</si>
  <si>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</si>
  <si>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</si>
  <si>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</si>
  <si>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</si>
  <si>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</si>
  <si>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</si>
  <si>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</si>
  <si>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</si>
  <si>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</si>
  <si>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</si>
  <si>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</si>
  <si>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</si>
  <si>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</si>
  <si>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</si>
  <si>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</si>
  <si>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</si>
  <si>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</si>
  <si>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</si>
  <si>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</si>
  <si>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</si>
  <si>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</si>
  <si>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</si>
  <si>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</si>
  <si>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</si>
  <si>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</si>
  <si>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</si>
  <si>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</si>
  <si>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</si>
  <si>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</si>
  <si>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</si>
  <si>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</si>
  <si>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</si>
  <si>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</si>
  <si>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</si>
  <si>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</si>
  <si>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</si>
  <si>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</si>
  <si>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</si>
  <si>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</si>
  <si>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</si>
  <si>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</si>
  <si>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</si>
  <si>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</si>
  <si>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</si>
  <si>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</si>
  <si>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</si>
  <si>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</si>
  <si>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</si>
  <si>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</si>
  <si>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</si>
  <si>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</si>
  <si>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</si>
  <si>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</si>
  <si>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</si>
  <si>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</si>
  <si>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</si>
  <si>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</si>
  <si>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</si>
  <si>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</si>
  <si>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</si>
  <si>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</si>
  <si>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</si>
  <si>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</si>
  <si>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</si>
  <si>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</si>
  <si>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</si>
  <si>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</si>
  <si>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</si>
  <si>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</si>
  <si>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</si>
  <si>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</si>
  <si>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</si>
  <si>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</si>
  <si>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</si>
  <si>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</si>
  <si>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</si>
  <si>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</si>
  <si>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</si>
  <si>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</si>
  <si>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</si>
  <si>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</si>
  <si>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</si>
  <si>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</si>
  <si>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</si>
  <si>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</si>
  <si>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</si>
  <si>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</si>
  <si>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</si>
  <si>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</si>
  <si>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</si>
  <si>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</si>
  <si>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</si>
  <si>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</si>
  <si>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</si>
  <si>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</si>
  <si>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</si>
  <si>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</si>
  <si>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</si>
  <si>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</si>
  <si>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</si>
  <si>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</si>
  <si>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</si>
  <si>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</si>
  <si>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</si>
  <si>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</si>
  <si>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</si>
  <si>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</si>
  <si>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</si>
  <si>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</si>
  <si>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</si>
  <si>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</si>
  <si>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</si>
  <si>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</si>
  <si>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</si>
  <si>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</si>
  <si>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</si>
  <si>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</si>
  <si>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</si>
  <si>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</si>
  <si>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</si>
  <si>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</si>
  <si>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</si>
  <si>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</si>
  <si>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</si>
  <si>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</si>
  <si>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</si>
  <si>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</si>
  <si>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</si>
  <si>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</si>
  <si>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</si>
  <si>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</si>
  <si>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</si>
  <si>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</si>
  <si>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</si>
  <si>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</si>
  <si>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</si>
  <si>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</si>
  <si>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</si>
  <si>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</si>
  <si>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</si>
  <si>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</si>
  <si>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</si>
  <si>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</si>
  <si>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</si>
  <si>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</si>
  <si>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</si>
  <si>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</si>
  <si>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</si>
  <si>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</si>
  <si>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</si>
  <si>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</si>
  <si>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</si>
  <si>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</si>
  <si>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</si>
  <si>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</si>
  <si>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</si>
  <si>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</si>
  <si>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</si>
  <si>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</si>
  <si>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</si>
  <si>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</si>
  <si>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</si>
  <si>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</si>
  <si>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</si>
  <si>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</si>
  <si>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</si>
  <si>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</si>
  <si>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</si>
  <si>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</si>
  <si>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</si>
  <si>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</si>
  <si>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</si>
  <si>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</si>
  <si>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</si>
  <si>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</si>
  <si>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</si>
  <si>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</si>
  <si>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</si>
  <si>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</si>
  <si>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</si>
  <si>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</si>
  <si>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</si>
  <si>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</si>
  <si>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</si>
  <si>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</si>
  <si>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</si>
  <si>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</si>
  <si>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</si>
  <si>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</si>
  <si>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</si>
  <si>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</si>
  <si>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</si>
  <si>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</si>
  <si>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</si>
  <si>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</si>
  <si>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</si>
  <si>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</si>
  <si>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</si>
  <si>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</si>
  <si>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</si>
  <si>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</si>
  <si>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</si>
  <si>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</si>
  <si>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</si>
  <si>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</si>
  <si>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</si>
  <si>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</si>
  <si>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</si>
  <si>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</si>
  <si>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</si>
  <si>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</si>
  <si>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</si>
  <si>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</si>
  <si>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</si>
  <si>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</si>
  <si>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</si>
  <si>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</si>
  <si>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</si>
  <si>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</si>
  <si>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</si>
  <si>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</si>
  <si>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</si>
  <si>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</si>
  <si>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</si>
  <si>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</si>
  <si>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</si>
  <si>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</si>
  <si>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</si>
  <si>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</si>
  <si>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</si>
  <si>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</si>
  <si>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</si>
  <si>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</si>
  <si>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</si>
  <si>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</si>
  <si>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</si>
  <si>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</si>
  <si>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</si>
  <si>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</si>
  <si>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</si>
  <si>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</si>
  <si>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</si>
  <si>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</si>
  <si>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</si>
  <si>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</si>
  <si>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</si>
  <si>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</si>
  <si>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</si>
  <si>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</si>
  <si>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</si>
  <si>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</si>
  <si>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</si>
  <si>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</si>
  <si>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</si>
  <si>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</si>
  <si>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</si>
  <si>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</si>
  <si>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</si>
  <si>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</si>
  <si>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</si>
  <si>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</si>
  <si>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</si>
  <si>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</si>
  <si>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</si>
  <si>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</si>
  <si>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</si>
  <si>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</si>
  <si>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</si>
  <si>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</si>
  <si>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</si>
  <si>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</si>
  <si>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</si>
  <si>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</si>
  <si>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</si>
  <si>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</si>
  <si>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</si>
  <si>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</si>
  <si>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</si>
  <si>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</si>
  <si>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</si>
  <si>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</si>
  <si>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</si>
  <si>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</si>
  <si>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</si>
  <si>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</si>
  <si>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</si>
  <si>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</si>
  <si>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</si>
  <si>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</si>
  <si>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</si>
  <si>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</si>
  <si>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</si>
  <si>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</si>
  <si>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</si>
  <si>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</si>
  <si>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</si>
  <si>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</si>
  <si>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</si>
  <si>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</si>
  <si>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</si>
  <si>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</si>
  <si>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</si>
  <si>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</si>
  <si>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</si>
  <si>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</si>
  <si>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</si>
  <si>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</si>
  <si>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</si>
  <si>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</si>
  <si>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</si>
  <si>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</si>
  <si>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</si>
  <si>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</si>
  <si>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</si>
  <si>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</si>
  <si>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</si>
  <si>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</si>
  <si>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</si>
  <si>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</si>
  <si>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</si>
  <si>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</si>
  <si>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</si>
  <si>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</si>
  <si>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</si>
  <si>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</si>
  <si>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</si>
  <si>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</si>
  <si>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</si>
  <si>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</si>
  <si>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</si>
  <si>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</si>
  <si>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</si>
  <si>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</si>
  <si>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</si>
  <si>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</si>
  <si>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</si>
  <si>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</si>
  <si>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</si>
  <si>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</si>
  <si>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</si>
  <si>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</si>
  <si>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</si>
  <si>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</si>
  <si>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</si>
  <si>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</si>
  <si>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</si>
  <si>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</si>
  <si>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</si>
  <si>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</si>
  <si>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</si>
  <si>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</si>
  <si>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</si>
  <si>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</si>
  <si>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</si>
  <si>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</si>
  <si>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</si>
  <si>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</si>
  <si>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</si>
  <si>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</si>
  <si>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</si>
  <si>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</si>
  <si>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</si>
  <si>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</si>
  <si>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</si>
  <si>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</si>
  <si>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</si>
  <si>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</si>
  <si>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</si>
  <si>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</si>
  <si>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</si>
  <si>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</si>
  <si>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</si>
  <si>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</si>
  <si>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</si>
  <si>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</si>
  <si>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</si>
  <si>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</si>
  <si>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</si>
  <si>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</si>
  <si>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</si>
  <si>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</si>
  <si>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</si>
  <si>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</si>
  <si>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</si>
  <si>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</si>
  <si>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</si>
  <si>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</si>
  <si>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</si>
  <si>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</si>
  <si>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</si>
  <si>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</si>
  <si>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</si>
  <si>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</si>
  <si>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</si>
  <si>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</si>
  <si>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</si>
  <si>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</si>
  <si>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</si>
  <si>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</si>
  <si>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</si>
  <si>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</si>
  <si>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</si>
  <si>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</si>
  <si>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</si>
  <si>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</si>
  <si>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</si>
  <si>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</si>
  <si>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</si>
  <si>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</si>
  <si>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</si>
  <si>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</si>
  <si>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</si>
  <si>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</si>
  <si>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</si>
  <si>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</si>
  <si>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</si>
  <si>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</si>
  <si>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</si>
  <si>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</si>
  <si>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</si>
  <si>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</si>
  <si>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</si>
  <si>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</si>
  <si>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</si>
  <si>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</si>
  <si>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</si>
  <si>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</si>
  <si>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</si>
  <si>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</si>
  <si>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</si>
  <si>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</si>
  <si>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</si>
  <si>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</si>
  <si>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</si>
  <si>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</si>
  <si>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</si>
  <si>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</si>
  <si>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</si>
  <si>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</si>
  <si>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</si>
  <si>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</si>
  <si>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</si>
  <si>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</si>
  <si>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</si>
  <si>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</si>
  <si>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</si>
  <si>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</si>
  <si>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</si>
  <si>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</si>
  <si>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</si>
  <si>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</si>
  <si>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</si>
  <si>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</si>
  <si>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</si>
  <si>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</si>
  <si>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</si>
  <si>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</si>
  <si>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</si>
  <si>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</si>
  <si>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</si>
  <si>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</si>
  <si>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</si>
  <si>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</si>
  <si>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</si>
  <si>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</si>
  <si>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</si>
  <si>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</si>
  <si>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</si>
  <si>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</si>
  <si>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</si>
  <si>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</si>
  <si>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</si>
  <si>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</si>
  <si>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</si>
  <si>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</si>
  <si>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</si>
  <si>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</si>
  <si>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</si>
  <si>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</si>
  <si>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</si>
  <si>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</si>
  <si>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</si>
  <si>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</si>
  <si>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</si>
  <si>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</si>
  <si>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</si>
  <si>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</si>
  <si>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</si>
  <si>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</si>
  <si>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</si>
  <si>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</si>
  <si>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</si>
  <si>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</si>
  <si>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</si>
  <si>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</si>
  <si>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</si>
  <si>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</si>
  <si>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</si>
  <si>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</si>
  <si>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</si>
  <si>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</si>
  <si>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</si>
  <si>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</si>
  <si>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</si>
  <si>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</si>
  <si>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</si>
  <si>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</si>
  <si>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</si>
  <si>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</si>
  <si>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</si>
  <si>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</si>
  <si>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</si>
  <si>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</si>
  <si>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</si>
  <si>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</si>
  <si>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</si>
  <si>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</si>
  <si>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</si>
  <si>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</si>
  <si>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</si>
  <si>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</si>
  <si>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</si>
  <si>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</si>
  <si>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</si>
  <si>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</si>
  <si>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</si>
  <si>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</si>
  <si>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</si>
  <si>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</si>
  <si>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</si>
  <si>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</si>
  <si>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</si>
  <si>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</si>
  <si>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</si>
  <si>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</si>
  <si>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</si>
  <si>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</si>
  <si>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</si>
  <si>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</si>
  <si>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</si>
  <si>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</si>
  <si>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</si>
  <si>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</si>
  <si>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</si>
  <si>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</si>
  <si>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</si>
  <si>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</si>
  <si>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</si>
  <si>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</si>
  <si>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</si>
  <si>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</si>
  <si>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</si>
  <si>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</si>
  <si>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</si>
  <si>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</si>
  <si>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</si>
  <si>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</si>
  <si>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</si>
  <si>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</si>
  <si>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</si>
  <si>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</si>
  <si>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</si>
  <si>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</si>
  <si>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</si>
  <si>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</si>
  <si>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</si>
  <si>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</si>
  <si>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</si>
  <si>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</si>
  <si>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</si>
  <si>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</si>
  <si>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</si>
  <si>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</si>
  <si>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</si>
  <si>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</si>
  <si>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</si>
  <si>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</si>
  <si>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</si>
  <si>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</si>
  <si>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</si>
  <si>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</si>
  <si>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</si>
  <si>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</si>
  <si>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</si>
  <si>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</si>
  <si>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</si>
  <si>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</si>
  <si>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</si>
  <si>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</si>
  <si>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</si>
  <si>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</si>
  <si>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</si>
  <si>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</si>
  <si>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</si>
  <si>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</si>
  <si>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</si>
  <si>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</si>
  <si>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</si>
  <si>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</si>
  <si>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</si>
  <si>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</si>
  <si>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</si>
  <si>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</si>
  <si>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</si>
  <si>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</si>
  <si>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</si>
  <si>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</si>
  <si>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</si>
  <si>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</si>
  <si>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</si>
  <si>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</si>
  <si>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</si>
  <si>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</si>
  <si>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</si>
  <si>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</si>
  <si>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</si>
  <si>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</si>
  <si>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</si>
  <si>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</si>
  <si>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</si>
  <si>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</si>
  <si>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</si>
  <si>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</si>
  <si>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</si>
  <si>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</si>
  <si>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</si>
  <si>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</si>
  <si>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</si>
  <si>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</si>
  <si>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</si>
  <si>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</si>
  <si>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</si>
  <si>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</si>
  <si>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</si>
  <si>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</si>
  <si>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</si>
  <si>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</si>
  <si>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</si>
  <si>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</si>
  <si>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</si>
  <si>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</si>
  <si>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</si>
  <si>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</si>
  <si>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</si>
  <si>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</si>
  <si>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</si>
  <si>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</si>
  <si>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</si>
  <si>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</si>
  <si>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</si>
  <si>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</si>
  <si>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</si>
  <si>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</si>
  <si>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</si>
  <si>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</si>
  <si>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</si>
  <si>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</si>
  <si>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</si>
  <si>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</si>
  <si>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</si>
  <si>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</si>
  <si>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</si>
  <si>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</si>
  <si>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</si>
  <si>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</si>
  <si>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</si>
  <si>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</si>
  <si>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</si>
  <si>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</si>
  <si>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</si>
  <si>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</si>
  <si>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</si>
  <si>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</si>
  <si>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</si>
  <si>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</si>
  <si>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</si>
  <si>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</si>
  <si>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</si>
  <si>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</si>
  <si>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</si>
  <si>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</si>
  <si>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</si>
  <si>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</si>
  <si>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</si>
  <si>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</si>
  <si>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</si>
  <si>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</si>
  <si>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</si>
  <si>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</si>
  <si>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</si>
  <si>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</si>
  <si>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</si>
  <si>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</si>
  <si>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</si>
  <si>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</si>
  <si>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</si>
  <si>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</si>
  <si>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</si>
  <si>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</si>
  <si>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</si>
  <si>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</si>
  <si>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</si>
  <si>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</si>
  <si>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</si>
  <si>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</si>
  <si>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</si>
  <si>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</si>
  <si>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</si>
  <si>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</si>
  <si>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</si>
  <si>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</si>
  <si>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</si>
  <si>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</si>
  <si>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</si>
  <si>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</si>
  <si>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</si>
  <si>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</si>
  <si>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</si>
  <si>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</si>
  <si>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</si>
  <si>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</si>
  <si>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</si>
  <si>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</si>
  <si>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</si>
  <si>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</si>
  <si>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</si>
  <si>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</si>
  <si>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</si>
  <si>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</si>
  <si>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</si>
  <si>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</si>
  <si>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</si>
  <si>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</si>
  <si>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</si>
  <si>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</si>
  <si>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</si>
  <si>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</si>
  <si>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</si>
  <si>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</si>
  <si>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</si>
  <si>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</si>
  <si>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</si>
  <si>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</si>
  <si>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</si>
  <si>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</si>
  <si>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</si>
  <si>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</si>
  <si>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</si>
  <si>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</si>
  <si>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</si>
  <si>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</si>
  <si>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</si>
  <si>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</si>
  <si>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</si>
  <si>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</si>
  <si>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</si>
  <si>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</si>
  <si>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</si>
  <si>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</si>
  <si>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</si>
  <si>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</si>
  <si>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</si>
  <si>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</si>
  <si>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</si>
  <si>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</si>
  <si>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</si>
  <si>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</si>
  <si>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</si>
  <si>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</si>
  <si>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</si>
  <si>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</si>
  <si>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</si>
  <si>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</si>
  <si>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</si>
  <si>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</si>
  <si>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</si>
  <si>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</si>
  <si>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</si>
  <si>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</si>
  <si>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</si>
  <si>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</si>
  <si>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</si>
  <si>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</si>
  <si>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</si>
  <si>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</si>
  <si>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</si>
  <si>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</si>
  <si>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</si>
  <si>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</si>
  <si>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</si>
  <si>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</si>
  <si>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</si>
  <si>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</si>
  <si>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</si>
  <si>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</si>
  <si>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</si>
  <si>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</si>
  <si>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</si>
  <si>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</si>
  <si>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</si>
  <si>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</si>
  <si>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</si>
  <si>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</si>
  <si>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</si>
  <si>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</si>
  <si>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</si>
  <si>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</si>
  <si>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</si>
  <si>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</si>
  <si>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</si>
  <si>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</si>
  <si>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</si>
  <si>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</si>
  <si>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</si>
  <si>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</si>
  <si>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</si>
  <si>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</si>
  <si>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</si>
  <si>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</si>
  <si>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</si>
  <si>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</si>
  <si>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</si>
  <si>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</si>
  <si>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</si>
  <si>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</si>
  <si>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</si>
  <si>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</si>
  <si>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</si>
  <si>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</si>
  <si>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</si>
  <si>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</si>
  <si>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</si>
  <si>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</si>
  <si>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</si>
  <si>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</si>
  <si>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</si>
  <si>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</si>
  <si>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</si>
  <si>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</si>
  <si>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</si>
  <si>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</si>
  <si>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</si>
  <si>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</si>
  <si>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</si>
  <si>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</si>
  <si>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</si>
  <si>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</si>
  <si>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</si>
  <si>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</si>
  <si>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</si>
  <si>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</si>
  <si>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</si>
  <si>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</si>
  <si>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</si>
  <si>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</si>
  <si>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</si>
  <si>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</si>
  <si>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</si>
  <si>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</si>
  <si>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</si>
  <si>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</si>
  <si>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</si>
  <si>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</si>
  <si>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</si>
  <si>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</si>
  <si>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</si>
  <si>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</si>
  <si>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</si>
  <si>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</si>
  <si>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</si>
  <si>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</si>
  <si>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</si>
  <si>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</si>
  <si>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</si>
  <si>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</si>
  <si>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</si>
  <si>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</si>
  <si>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</si>
  <si>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</si>
  <si>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</si>
  <si>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</si>
  <si>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</si>
  <si>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</si>
  <si>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</si>
  <si>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</si>
  <si>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</si>
  <si>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</si>
  <si>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</si>
  <si>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</si>
  <si>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</si>
  <si>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</si>
  <si>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</si>
  <si>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</si>
  <si>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</si>
  <si>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</si>
  <si>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</si>
  <si>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</si>
  <si>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</si>
  <si>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</si>
  <si>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</si>
  <si>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</si>
  <si>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</si>
  <si>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</si>
  <si>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</si>
  <si>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</si>
  <si>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</si>
  <si>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</si>
  <si>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</si>
  <si>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</si>
  <si>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</si>
  <si>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</si>
  <si>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</si>
  <si>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</si>
  <si>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</si>
  <si>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</si>
  <si>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</si>
  <si>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</si>
  <si>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</si>
  <si>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</si>
  <si>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</si>
  <si>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</si>
  <si>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</si>
  <si>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</si>
  <si>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</si>
  <si>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</si>
  <si>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</si>
  <si>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</si>
  <si>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</si>
  <si>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</si>
  <si>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</si>
  <si>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</si>
  <si>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</si>
  <si>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</si>
  <si>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</si>
  <si>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</si>
  <si>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</si>
  <si>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</si>
  <si>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</si>
  <si>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</si>
  <si>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</si>
  <si>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</si>
  <si>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</si>
  <si>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</si>
  <si>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</si>
  <si>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</si>
  <si>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</si>
  <si>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</si>
  <si>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</si>
  <si>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</si>
  <si>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</si>
  <si>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</si>
  <si>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</si>
  <si>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</si>
  <si>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</si>
  <si>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</si>
  <si>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</si>
  <si>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</si>
  <si>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</si>
  <si>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</si>
  <si>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</si>
  <si>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</si>
  <si>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</si>
  <si>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</si>
  <si>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</si>
  <si>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</si>
  <si>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</si>
  <si>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</si>
  <si>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</si>
  <si>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</si>
  <si>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</si>
  <si>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</si>
  <si>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</si>
  <si>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</si>
  <si>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</si>
  <si>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</si>
  <si>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</si>
  <si>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</si>
  <si>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</si>
  <si>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</si>
  <si>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</si>
  <si>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</si>
  <si>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</si>
  <si>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</si>
  <si>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</si>
  <si>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</si>
  <si>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</si>
  <si>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</si>
  <si>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</si>
  <si>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</si>
  <si>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</si>
  <si>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</si>
  <si>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</si>
  <si>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</si>
  <si>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</si>
  <si>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</si>
  <si>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</si>
  <si>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</si>
  <si>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</si>
  <si>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</si>
  <si>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</si>
  <si>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</si>
  <si>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</si>
  <si>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</si>
  <si>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</si>
  <si>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</si>
  <si>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</si>
  <si>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</si>
  <si>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</si>
  <si>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</si>
  <si>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</si>
  <si>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</si>
  <si>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</si>
  <si>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</si>
  <si>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</si>
  <si>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</si>
  <si>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</si>
  <si>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</si>
  <si>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</si>
  <si>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</si>
  <si>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</si>
  <si>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</si>
  <si>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</si>
  <si>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</si>
  <si>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</si>
  <si>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</si>
  <si>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</si>
  <si>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</si>
  <si>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</si>
  <si>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</si>
  <si>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</si>
  <si>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</si>
  <si>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</si>
  <si>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</si>
  <si>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</si>
  <si>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</si>
  <si>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</si>
  <si>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</si>
  <si>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</si>
  <si>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</si>
  <si>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</si>
  <si>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</si>
  <si>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</si>
  <si>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</si>
  <si>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</si>
  <si>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</si>
  <si>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</si>
  <si>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</si>
  <si>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</si>
  <si>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</si>
  <si>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</si>
  <si>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</si>
  <si>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</si>
  <si>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</si>
  <si>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</si>
  <si>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</si>
  <si>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</si>
  <si>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</si>
  <si>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</si>
  <si>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</si>
  <si>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</si>
  <si>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</si>
  <si>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</si>
  <si>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</si>
  <si>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</si>
  <si>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</si>
  <si>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</si>
  <si>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</si>
  <si>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</si>
  <si>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</si>
  <si>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</si>
  <si>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</si>
  <si>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</si>
  <si>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</si>
  <si>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</si>
  <si>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</si>
  <si>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</si>
  <si>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</si>
  <si>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</si>
  <si>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</si>
  <si>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</si>
  <si>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</si>
  <si>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</si>
  <si>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</si>
  <si>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</si>
  <si>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</si>
  <si>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</si>
  <si>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</si>
  <si>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</si>
  <si>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</si>
  <si>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</si>
  <si>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</si>
  <si>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</si>
  <si>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</si>
  <si>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</si>
  <si>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</si>
  <si>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</si>
  <si>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</si>
  <si>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</si>
  <si>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</si>
  <si>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</si>
  <si>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</si>
  <si>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</si>
  <si>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</si>
  <si>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</si>
  <si>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</si>
  <si>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</si>
  <si>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</si>
  <si>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</si>
  <si>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</si>
  <si>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</si>
  <si>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</si>
  <si>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</si>
  <si>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</si>
  <si>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</si>
  <si>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</si>
  <si>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</si>
  <si>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</si>
  <si>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</si>
  <si>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</si>
  <si>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</si>
  <si>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</si>
  <si>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</si>
  <si>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</si>
  <si>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</si>
  <si>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</si>
  <si>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</si>
  <si>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</si>
  <si>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</si>
  <si>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</si>
  <si>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</si>
  <si>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</si>
  <si>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</si>
  <si>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</si>
  <si>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</si>
  <si>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</si>
  <si>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</si>
  <si>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</si>
  <si>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</si>
  <si>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</si>
  <si>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</si>
  <si>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</si>
  <si>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</si>
  <si>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</si>
  <si>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</si>
  <si>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</si>
  <si>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</si>
  <si>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</si>
  <si>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</si>
  <si>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</si>
  <si>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</si>
  <si>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</si>
  <si>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</si>
  <si>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</si>
  <si>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</si>
  <si>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</si>
  <si>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</si>
  <si>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</si>
  <si>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</si>
  <si>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</si>
  <si>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</si>
  <si>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</si>
  <si>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</si>
  <si>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</si>
  <si>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</si>
  <si>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</si>
  <si>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</si>
  <si>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</si>
  <si>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</si>
  <si>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</si>
  <si>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</si>
  <si>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</si>
  <si>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</si>
  <si>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</si>
  <si>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</si>
  <si>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</si>
  <si>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</si>
  <si>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</si>
  <si>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</si>
  <si>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</si>
  <si>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</si>
  <si>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</si>
  <si>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</si>
  <si>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</si>
  <si>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</si>
  <si>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</si>
  <si>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</si>
  <si>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</si>
  <si>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</si>
  <si>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</si>
  <si>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</si>
  <si>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</si>
  <si>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</si>
  <si>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</si>
  <si>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</si>
  <si>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</si>
  <si>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</si>
  <si>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</si>
  <si>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</si>
  <si>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</si>
  <si>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</si>
  <si>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</si>
  <si>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</si>
  <si>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</si>
  <si>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</si>
  <si>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</si>
  <si>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</si>
  <si>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</si>
  <si>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</si>
  <si>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</si>
  <si>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</si>
  <si>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</si>
  <si>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</si>
  <si>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</si>
  <si>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</si>
  <si>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</si>
  <si>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</si>
  <si>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</si>
  <si>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</si>
  <si>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</si>
  <si>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</si>
  <si>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</si>
  <si>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</si>
  <si>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</si>
  <si>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</si>
  <si>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</si>
  <si>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</si>
  <si>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</si>
  <si>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</si>
  <si>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</si>
  <si>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</si>
  <si>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</si>
  <si>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</si>
  <si>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</si>
  <si>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</si>
  <si>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</si>
  <si>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</si>
  <si>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</si>
  <si>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</si>
  <si>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</si>
  <si>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</si>
  <si>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</si>
  <si>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</si>
  <si>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</si>
  <si>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</si>
  <si>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</si>
  <si>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</si>
  <si>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</si>
  <si>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</si>
  <si>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</si>
  <si>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</si>
  <si>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</si>
  <si>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</si>
  <si>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</si>
  <si>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</si>
  <si>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</si>
  <si>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</si>
  <si>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</si>
  <si>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</si>
  <si>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</si>
  <si>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</si>
  <si>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</si>
  <si>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</si>
  <si>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</si>
  <si>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</si>
  <si>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</si>
  <si>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</si>
  <si>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</si>
  <si>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</si>
  <si>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</si>
  <si>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</si>
  <si>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</si>
  <si>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</si>
  <si>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</si>
  <si>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</si>
  <si>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</si>
  <si>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</si>
  <si>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</si>
  <si>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</si>
  <si>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</si>
  <si>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</si>
  <si>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</si>
  <si>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</si>
  <si>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</si>
  <si>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</si>
  <si>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</si>
  <si>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</si>
  <si>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</si>
  <si>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</si>
  <si>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</si>
  <si>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</si>
  <si>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</si>
  <si>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</si>
  <si>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</si>
  <si>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</si>
  <si>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</si>
  <si>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</si>
  <si>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</si>
  <si>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</si>
  <si>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</si>
  <si>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</si>
  <si>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</si>
  <si>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</si>
  <si>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</si>
  <si>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</si>
  <si>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</si>
  <si>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</si>
  <si>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</si>
  <si>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</si>
  <si>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</si>
  <si>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</si>
  <si>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</si>
  <si>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</si>
  <si>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</si>
  <si>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</si>
  <si>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</si>
  <si>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</si>
  <si>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</si>
  <si>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</si>
  <si>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</si>
  <si>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</si>
  <si>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</si>
  <si>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</si>
  <si>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</si>
  <si>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</si>
  <si>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</si>
  <si>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</si>
  <si>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</si>
  <si>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</si>
  <si>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</si>
  <si>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</si>
  <si>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</si>
  <si>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</si>
  <si>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</si>
  <si>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</si>
  <si>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</si>
  <si>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</si>
  <si>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</si>
  <si>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</si>
  <si>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</si>
  <si>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</si>
  <si>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</si>
  <si>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</si>
  <si>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</si>
  <si>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</si>
  <si>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</si>
  <si>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</si>
  <si>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</si>
  <si>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</si>
  <si>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</si>
  <si>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</si>
  <si>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</si>
  <si>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</si>
  <si>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</si>
  <si>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</si>
  <si>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</si>
  <si>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</si>
  <si>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</si>
  <si>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</si>
  <si>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</si>
  <si>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</si>
  <si>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</si>
  <si>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</si>
  <si>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</si>
  <si>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</si>
  <si>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</si>
  <si>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</si>
  <si>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</si>
  <si>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</si>
  <si>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</si>
  <si>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</si>
  <si>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</si>
  <si>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</si>
  <si>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</si>
  <si>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</si>
  <si>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</si>
  <si>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</si>
  <si>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</si>
  <si>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</si>
  <si>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</si>
  <si>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</si>
  <si>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</si>
  <si>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</si>
  <si>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</si>
  <si>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</si>
  <si>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</si>
  <si>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</si>
  <si>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</si>
  <si>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</si>
  <si>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</si>
  <si>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</si>
  <si>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</si>
  <si>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</si>
  <si>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</si>
  <si>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</si>
  <si>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</si>
  <si>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</si>
  <si>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</si>
  <si>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</si>
  <si>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</si>
  <si>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</si>
  <si>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</si>
  <si>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</si>
  <si>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</si>
  <si>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</si>
  <si>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</si>
  <si>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</si>
  <si>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</si>
  <si>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</si>
  <si>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</si>
  <si>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</si>
  <si>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</si>
  <si>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</si>
  <si>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</si>
  <si>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</si>
  <si>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</si>
  <si>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</si>
  <si>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</si>
  <si>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</si>
  <si>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</si>
  <si>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</si>
  <si>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</si>
  <si>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</si>
  <si>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</si>
  <si>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</si>
  <si>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</si>
  <si>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</si>
  <si>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</si>
  <si>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</si>
  <si>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</si>
  <si>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</si>
  <si>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</si>
  <si>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</si>
  <si>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</si>
  <si>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</si>
  <si>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</si>
  <si>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</si>
  <si>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</si>
  <si>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</si>
  <si>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</si>
  <si>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</si>
  <si>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</si>
  <si>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</si>
  <si>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</si>
  <si>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</si>
  <si>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</si>
  <si>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</si>
  <si>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</si>
  <si>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</si>
  <si>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</si>
  <si>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</si>
  <si>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</si>
  <si>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</si>
  <si>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</si>
  <si>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</si>
  <si>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</si>
  <si>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</si>
  <si>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</si>
  <si>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</si>
  <si>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</si>
  <si>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</si>
  <si>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</si>
  <si>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</si>
  <si>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</si>
  <si>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</si>
  <si>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</si>
  <si>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</si>
  <si>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</si>
  <si>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</si>
  <si>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</si>
  <si>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</si>
  <si>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</si>
  <si>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</si>
  <si>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</si>
  <si>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</si>
  <si>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</si>
  <si>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</si>
  <si>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</si>
  <si>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</si>
  <si>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</si>
  <si>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</si>
  <si>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</si>
  <si>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</si>
  <si>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</si>
  <si>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</si>
  <si>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</si>
  <si>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</si>
  <si>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</si>
  <si>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</si>
  <si>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</si>
  <si>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</si>
  <si>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</si>
  <si>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</si>
  <si>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</si>
  <si>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</si>
  <si>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</si>
  <si>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</si>
  <si>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</si>
  <si>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</si>
  <si>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</si>
  <si>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</si>
  <si>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</si>
  <si>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</si>
  <si>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</si>
  <si>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</si>
  <si>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</si>
  <si>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</si>
  <si>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</si>
  <si>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</si>
  <si>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</si>
  <si>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</si>
  <si>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</si>
  <si>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</si>
  <si>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</si>
  <si>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</si>
  <si>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</si>
  <si>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</si>
  <si>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</si>
  <si>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</si>
  <si>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</si>
  <si>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</si>
  <si>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</si>
  <si>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</si>
  <si>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</si>
  <si>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</si>
  <si>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</si>
  <si>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</si>
  <si>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</si>
  <si>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</si>
  <si>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</si>
  <si>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</si>
  <si>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</si>
  <si>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</si>
  <si>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</si>
  <si>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</si>
  <si>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</si>
  <si>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</si>
  <si>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</si>
  <si>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</si>
  <si>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</si>
  <si>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</si>
  <si>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</si>
  <si>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</si>
  <si>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</si>
  <si>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</si>
  <si>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</si>
  <si>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</si>
  <si>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</si>
  <si>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</si>
  <si>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</si>
  <si>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</si>
  <si>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</si>
  <si>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</si>
  <si>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</si>
  <si>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</si>
  <si>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</si>
  <si>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</si>
  <si>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</si>
  <si>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</si>
  <si>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</si>
  <si>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</si>
  <si>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</si>
  <si>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</si>
  <si>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</si>
  <si>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</si>
  <si>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</si>
  <si>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</si>
  <si>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</si>
  <si>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</si>
  <si>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</si>
  <si>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</si>
  <si>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</si>
  <si>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</si>
  <si>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</si>
  <si>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</si>
  <si>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</si>
  <si>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</si>
  <si>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</si>
  <si>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</si>
  <si>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</si>
  <si>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</si>
  <si>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</si>
  <si>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</si>
  <si>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</si>
  <si>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</si>
  <si>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</si>
  <si>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</si>
  <si>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</si>
  <si>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</si>
  <si>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</si>
  <si>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</si>
  <si>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</si>
  <si>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</si>
  <si>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</si>
  <si>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</si>
  <si>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</si>
  <si>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</si>
  <si>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</si>
  <si>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</si>
  <si>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</si>
  <si>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</si>
  <si>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</si>
  <si>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</si>
  <si>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</si>
  <si>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</si>
  <si>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</si>
  <si>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</si>
  <si>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</si>
  <si>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</si>
  <si>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</si>
  <si>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</si>
  <si>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</si>
  <si>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</si>
  <si>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</si>
  <si>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</si>
  <si>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</si>
  <si>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</si>
  <si>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</si>
  <si>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</si>
  <si>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</si>
  <si>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</si>
  <si>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</si>
  <si>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</si>
  <si>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</si>
  <si>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</si>
  <si>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</si>
  <si>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</si>
  <si>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</si>
  <si>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</si>
  <si>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</si>
  <si>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</si>
  <si>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</si>
  <si>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</si>
  <si>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</si>
  <si>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</si>
  <si>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</si>
  <si>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</si>
  <si>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</si>
  <si>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</si>
  <si>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</si>
  <si>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</si>
  <si>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</si>
  <si>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</si>
  <si>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</si>
  <si>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</si>
  <si>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</si>
  <si>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</si>
  <si>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</si>
  <si>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</si>
  <si>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</si>
  <si>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</si>
  <si>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</si>
  <si>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</si>
  <si>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</si>
  <si>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</si>
  <si>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</si>
  <si>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</si>
  <si>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</si>
  <si>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</si>
  <si>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</si>
  <si>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</si>
  <si>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</si>
  <si>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</si>
  <si>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</si>
  <si>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</si>
  <si>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</si>
  <si>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</si>
  <si>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</si>
  <si>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</si>
  <si>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</si>
  <si>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</si>
  <si>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</si>
  <si>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</si>
  <si>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</si>
  <si>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</si>
  <si>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</si>
  <si>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</si>
  <si>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</si>
  <si>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</si>
  <si>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</si>
  <si>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</si>
  <si>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</si>
  <si>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</si>
  <si>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</si>
  <si>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</si>
  <si>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</si>
  <si>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</si>
  <si>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</si>
  <si>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</si>
  <si>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</si>
  <si>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</si>
  <si>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</si>
  <si>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</si>
  <si>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</si>
  <si>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</si>
  <si>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</si>
  <si>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</si>
  <si>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</si>
  <si>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</si>
  <si>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</si>
  <si>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</si>
  <si>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</si>
  <si>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</si>
  <si>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</si>
  <si>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</si>
  <si>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</si>
  <si>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</si>
  <si>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</si>
  <si>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</si>
  <si>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</si>
  <si>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</si>
  <si>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</si>
  <si>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</si>
  <si>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</si>
  <si>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</si>
  <si>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</si>
  <si>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</si>
  <si>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</si>
  <si>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</si>
  <si>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</si>
  <si>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</si>
  <si>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</si>
  <si>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</si>
  <si>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</si>
  <si>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</si>
  <si>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</si>
  <si>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</si>
  <si>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</si>
  <si>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</si>
  <si>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</si>
  <si>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</si>
  <si>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</si>
  <si>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</si>
  <si>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</si>
  <si>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</si>
  <si>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</si>
  <si>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</si>
  <si>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</si>
  <si>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</si>
  <si>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</si>
  <si>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</si>
  <si>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</si>
  <si>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</si>
  <si>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</si>
  <si>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</si>
  <si>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</si>
  <si>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</si>
  <si>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</si>
  <si>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</si>
  <si>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</si>
  <si>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</si>
  <si>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</si>
  <si>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</si>
  <si>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</si>
  <si>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</si>
  <si>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</si>
  <si>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</si>
  <si>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</si>
  <si>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</si>
  <si>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</si>
  <si>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</si>
  <si>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</si>
  <si>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</si>
  <si>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</si>
  <si>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</si>
  <si>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</si>
  <si>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</si>
  <si>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</si>
  <si>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</si>
  <si>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</si>
  <si>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</si>
  <si>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</si>
  <si>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</si>
  <si>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</si>
  <si>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</si>
  <si>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</si>
  <si>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</si>
  <si>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</si>
  <si>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</si>
  <si>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</si>
  <si>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</si>
  <si>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</si>
  <si>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</si>
  <si>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</si>
  <si>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</si>
  <si>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</si>
  <si>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</si>
  <si>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</si>
  <si>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</si>
  <si>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</si>
  <si>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</si>
  <si>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</si>
  <si>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</si>
  <si>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</si>
  <si>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</si>
  <si>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</si>
  <si>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</si>
  <si>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</si>
  <si>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</si>
  <si>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</si>
  <si>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</si>
  <si>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</si>
  <si>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</si>
  <si>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</si>
  <si>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</si>
  <si>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</si>
  <si>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</si>
  <si>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</si>
  <si>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</si>
  <si>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</si>
  <si>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</si>
  <si>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</si>
  <si>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</si>
  <si>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</si>
  <si>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</si>
  <si>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</si>
  <si>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</si>
  <si>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</si>
  <si>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</si>
  <si>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</si>
  <si>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</si>
  <si>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</si>
  <si>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</si>
  <si>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</si>
  <si>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</si>
  <si>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</si>
  <si>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</si>
  <si>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</si>
  <si>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</si>
  <si>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</si>
  <si>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</si>
  <si>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</si>
  <si>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</si>
  <si>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</si>
  <si>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</si>
  <si>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</si>
  <si>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</si>
  <si>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</si>
  <si>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</si>
  <si>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</si>
  <si>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</si>
  <si>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</si>
  <si>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</si>
  <si>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</si>
  <si>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</si>
  <si>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</si>
  <si>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</si>
  <si>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</si>
  <si>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</si>
  <si>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</si>
  <si>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</si>
  <si>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</si>
  <si>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</si>
  <si>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</si>
  <si>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</si>
  <si>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</si>
  <si>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</si>
  <si>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</si>
  <si>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</si>
  <si>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</si>
  <si>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</si>
  <si>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</si>
  <si>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</si>
  <si>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</si>
  <si>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</si>
  <si>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</si>
  <si>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</si>
  <si>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</si>
  <si>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</si>
  <si>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</si>
  <si>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</si>
  <si>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</si>
  <si>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</si>
  <si>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</si>
  <si>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</si>
  <si>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</si>
  <si>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</si>
  <si>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</si>
  <si>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</si>
  <si>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</si>
  <si>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</si>
  <si>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</si>
  <si>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</si>
  <si>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</si>
  <si>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</si>
  <si>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</si>
  <si>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</si>
  <si>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</si>
  <si>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</si>
  <si>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</si>
  <si>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</si>
  <si>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</si>
  <si>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</si>
  <si>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</si>
  <si>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</si>
  <si>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</si>
  <si>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</si>
  <si>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</si>
  <si>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</si>
  <si>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</si>
  <si>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</si>
  <si>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</si>
  <si>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</si>
  <si>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</si>
  <si>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</si>
  <si>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</si>
  <si>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</si>
  <si>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</si>
  <si>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</si>
  <si>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</si>
  <si>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</si>
  <si>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</si>
  <si>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</si>
  <si>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</si>
  <si>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</si>
  <si>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</si>
  <si>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</si>
  <si>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</si>
  <si>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</si>
  <si>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</si>
  <si>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</si>
  <si>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</si>
  <si>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</si>
  <si>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</si>
  <si>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</si>
  <si>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</si>
  <si>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</si>
  <si>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</si>
  <si>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</si>
  <si>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</si>
  <si>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</si>
  <si>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</si>
  <si>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</si>
  <si>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</si>
  <si>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</si>
  <si>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</si>
  <si>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</si>
  <si>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</si>
  <si>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</si>
  <si>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</si>
  <si>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</si>
  <si>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</si>
  <si>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</si>
  <si>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</si>
  <si>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</si>
  <si>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</si>
  <si>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</si>
  <si>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</si>
  <si>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</si>
  <si>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</si>
  <si>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</si>
  <si>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</si>
  <si>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</si>
  <si>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</si>
  <si>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</si>
  <si>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</si>
  <si>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</si>
  <si>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</si>
  <si>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</si>
  <si>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</si>
  <si>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</si>
  <si>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</si>
  <si>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</si>
  <si>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</si>
  <si>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</si>
  <si>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</si>
  <si>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</si>
  <si>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</si>
  <si>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</si>
  <si>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</si>
  <si>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</si>
  <si>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</si>
  <si>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</si>
  <si>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</si>
  <si>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</si>
  <si>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</si>
  <si>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</si>
  <si>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</si>
  <si>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</si>
  <si>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</si>
  <si>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</si>
  <si>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</si>
  <si>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</si>
  <si>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</si>
  <si>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</si>
  <si>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</si>
  <si>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</si>
  <si>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</si>
  <si>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</si>
  <si>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</si>
  <si>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</si>
  <si>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</si>
  <si>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</si>
  <si>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</si>
  <si>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</si>
  <si>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</si>
  <si>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</si>
  <si>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</si>
  <si>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</si>
  <si>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</si>
  <si>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</si>
  <si>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</si>
  <si>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</si>
  <si>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</si>
  <si>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</si>
  <si>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</si>
  <si>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</si>
  <si>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</si>
  <si>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</si>
  <si>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</si>
  <si>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</si>
  <si>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</si>
  <si>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</si>
  <si>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</si>
  <si>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</si>
  <si>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</si>
  <si>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</si>
  <si>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</si>
  <si>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</si>
  <si>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</si>
  <si>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</si>
  <si>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</si>
  <si>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</si>
  <si>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</si>
  <si>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</si>
  <si>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</si>
  <si>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</si>
  <si>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</si>
  <si>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</si>
  <si>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</si>
  <si>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</si>
  <si>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</si>
  <si>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</si>
  <si>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</si>
  <si>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</si>
  <si>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</si>
  <si>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</si>
  <si>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</si>
  <si>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</si>
  <si>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</si>
  <si>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</si>
  <si>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</si>
  <si>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</si>
  <si>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</si>
  <si>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</si>
  <si>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</si>
  <si>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</si>
  <si>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</si>
  <si>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</si>
  <si>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</si>
  <si>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</si>
  <si>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</si>
  <si>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</si>
  <si>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</si>
  <si>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</si>
  <si>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</si>
  <si>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</si>
  <si>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</si>
  <si>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</si>
  <si>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</si>
  <si>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</si>
  <si>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</si>
  <si>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</si>
  <si>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</si>
  <si>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</si>
  <si>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</si>
  <si>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</si>
  <si>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</si>
  <si>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</si>
  <si>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</si>
  <si>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</si>
  <si>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</si>
  <si>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</si>
  <si>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</si>
  <si>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</si>
  <si>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</si>
  <si>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</si>
  <si>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</si>
  <si>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</si>
  <si>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</si>
  <si>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</si>
  <si>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</si>
  <si>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</si>
  <si>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</si>
  <si>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</si>
  <si>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</si>
  <si>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</si>
  <si>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</si>
  <si>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</si>
  <si>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</si>
  <si>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</si>
  <si>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</si>
  <si>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</si>
  <si>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</si>
  <si>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</si>
  <si>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</si>
  <si>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</si>
  <si>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</si>
  <si>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</si>
  <si>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</si>
  <si>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</si>
  <si>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</si>
  <si>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</si>
  <si>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</si>
  <si>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</si>
  <si>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</si>
  <si>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</si>
  <si>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</si>
  <si>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</si>
  <si>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</si>
  <si>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</si>
  <si>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</si>
  <si>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</si>
  <si>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</si>
  <si>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</si>
  <si>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</si>
  <si>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</si>
  <si>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</si>
  <si>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</si>
  <si>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</si>
  <si>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</si>
  <si>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</si>
  <si>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</si>
  <si>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</si>
  <si>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</si>
  <si>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</si>
  <si>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</si>
  <si>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</si>
  <si>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</si>
  <si>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</si>
  <si>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</si>
  <si>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</si>
  <si>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</si>
  <si>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</si>
  <si>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</si>
  <si>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</si>
  <si>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</si>
  <si>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</si>
  <si>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</si>
  <si>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</si>
  <si>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</si>
  <si>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</si>
  <si>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</si>
  <si>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</si>
  <si>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</si>
  <si>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</si>
  <si>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</si>
  <si>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</si>
  <si>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</si>
  <si>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</si>
  <si>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</si>
  <si>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</si>
  <si>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</si>
  <si>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</si>
  <si>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</si>
  <si>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</si>
  <si>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</si>
  <si>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</si>
  <si>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</si>
  <si>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</si>
  <si>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</si>
  <si>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</si>
  <si>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</si>
  <si>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</si>
  <si>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</si>
  <si>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</si>
  <si>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</si>
  <si>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</si>
  <si>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</si>
  <si>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</si>
  <si>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</si>
  <si>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</si>
  <si>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</si>
  <si>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</si>
  <si>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</si>
  <si>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</si>
  <si>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</si>
  <si>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</si>
  <si>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</si>
  <si>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</si>
  <si>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</si>
  <si>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</si>
  <si>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</si>
  <si>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</si>
  <si>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</si>
  <si>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</si>
  <si>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</si>
  <si>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</si>
  <si>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</si>
  <si>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</si>
  <si>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</si>
  <si>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</si>
  <si>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</si>
  <si>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</si>
  <si>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</si>
  <si>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</si>
  <si>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</si>
  <si>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</si>
  <si>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</si>
  <si>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</si>
  <si>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</si>
  <si>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</si>
  <si>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</si>
  <si>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</si>
  <si>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</si>
  <si>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</si>
  <si>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</si>
  <si>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</si>
  <si>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</si>
  <si>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</si>
  <si>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</si>
  <si>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</si>
  <si>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</si>
  <si>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</si>
  <si>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</si>
  <si>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</si>
  <si>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</si>
  <si>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</si>
  <si>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</si>
  <si>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</si>
  <si>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</si>
  <si>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</si>
  <si>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</si>
  <si>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</si>
  <si>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</si>
  <si>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</si>
  <si>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</si>
  <si>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</si>
  <si>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</si>
  <si>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</si>
  <si>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</si>
  <si>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</si>
  <si>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</si>
  <si>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</si>
  <si>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</si>
  <si>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</si>
  <si>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</si>
  <si>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</si>
  <si>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</si>
  <si>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</si>
  <si>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</si>
  <si>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</si>
  <si>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</si>
  <si>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</si>
  <si>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</si>
  <si>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</si>
  <si>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</si>
  <si>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</si>
  <si>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</si>
  <si>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</si>
  <si>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</si>
  <si>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</si>
  <si>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</si>
  <si>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</si>
  <si>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</si>
  <si>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</si>
  <si>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</si>
  <si>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</si>
  <si>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</si>
  <si>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</si>
  <si>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</si>
  <si>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</si>
  <si>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</si>
  <si>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</si>
  <si>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</si>
  <si>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</si>
  <si>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</si>
  <si>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</si>
  <si>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</si>
  <si>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</si>
  <si>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</si>
  <si>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</si>
  <si>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</si>
  <si>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</si>
  <si>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</si>
  <si>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</si>
  <si>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</si>
  <si>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</si>
  <si>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</si>
  <si>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</si>
  <si>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</si>
  <si>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</si>
  <si>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</si>
  <si>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</si>
  <si>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</si>
  <si>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</si>
  <si>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</si>
  <si>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</si>
  <si>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</si>
  <si>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</si>
  <si>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</si>
  <si>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</si>
  <si>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</si>
  <si>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</si>
  <si>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</si>
  <si>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</si>
  <si>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</si>
  <si>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</si>
  <si>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</si>
  <si>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</si>
  <si>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</si>
  <si>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</si>
  <si>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</si>
  <si>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</si>
  <si>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</si>
  <si>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</si>
  <si>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</si>
  <si>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</si>
  <si>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</si>
  <si>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</si>
  <si>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</si>
  <si>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</si>
  <si>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</si>
  <si>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</si>
  <si>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</si>
  <si>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</si>
  <si>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</si>
  <si>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</si>
  <si>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</si>
  <si>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</si>
  <si>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</si>
  <si>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</si>
  <si>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</si>
  <si>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</si>
  <si>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</si>
  <si>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</si>
  <si>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</si>
  <si>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</si>
  <si>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</si>
  <si>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</si>
  <si>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</si>
  <si>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</si>
  <si>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</si>
  <si>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</si>
  <si>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</si>
  <si>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</si>
  <si>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</si>
  <si>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</si>
  <si>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</si>
  <si>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</si>
  <si>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</si>
  <si>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</si>
  <si>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</si>
  <si>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</si>
  <si>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</si>
  <si>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</si>
  <si>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</si>
  <si>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</si>
  <si>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</si>
  <si>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</si>
  <si>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</si>
  <si>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</si>
  <si>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</si>
  <si>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</si>
  <si>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</si>
  <si>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</si>
  <si>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</si>
  <si>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</si>
  <si>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</si>
  <si>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</si>
  <si>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</si>
  <si>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</si>
  <si>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</si>
  <si>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</si>
  <si>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</si>
  <si>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</si>
  <si>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</si>
  <si>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</si>
  <si>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</si>
  <si>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</si>
  <si>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</si>
  <si>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</si>
  <si>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</si>
  <si>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</si>
  <si>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</si>
  <si>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</si>
  <si>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</si>
  <si>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</si>
  <si>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</si>
  <si>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</si>
  <si>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</si>
  <si>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</si>
  <si>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</si>
  <si>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</si>
  <si>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</si>
  <si>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</si>
  <si>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</si>
  <si>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</si>
  <si>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</si>
  <si>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</si>
  <si>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</si>
  <si>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</si>
  <si>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</si>
  <si>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</si>
  <si>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</si>
  <si>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</si>
  <si>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</si>
  <si>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</si>
  <si>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</si>
  <si>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</si>
  <si>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</si>
  <si>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</si>
  <si>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</si>
  <si>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</si>
  <si>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</si>
  <si>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</si>
  <si>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</si>
  <si>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</si>
  <si>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</si>
  <si>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</si>
  <si>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</si>
  <si>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</si>
  <si>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</si>
  <si>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</si>
  <si>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</si>
  <si>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</si>
  <si>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</si>
  <si>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</si>
  <si>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</si>
  <si>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</si>
  <si>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</si>
  <si>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</si>
  <si>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</si>
  <si>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</si>
  <si>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</si>
  <si>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</si>
  <si>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</si>
  <si>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</si>
  <si>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</si>
  <si>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</si>
  <si>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</si>
  <si>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</si>
  <si>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</si>
  <si>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</si>
  <si>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</si>
  <si>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</si>
  <si>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</si>
  <si>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</si>
  <si>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</si>
  <si>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</si>
  <si>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</si>
  <si>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</si>
  <si>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</si>
  <si>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</si>
  <si>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</si>
  <si>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</si>
  <si>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</si>
  <si>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</si>
  <si>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</si>
  <si>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</si>
  <si>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</si>
  <si>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</si>
  <si>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</si>
  <si>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</si>
  <si>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</si>
  <si>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</si>
  <si>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</si>
  <si>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</si>
  <si>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</si>
  <si>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</si>
  <si>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</si>
  <si>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</si>
  <si>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</si>
  <si>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</si>
  <si>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</si>
  <si>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</si>
  <si>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</si>
  <si>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</si>
  <si>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</si>
  <si>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</si>
  <si>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</si>
  <si>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</si>
  <si>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</si>
  <si>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</si>
  <si>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</si>
  <si>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</si>
  <si>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</si>
  <si>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</si>
  <si>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</si>
  <si>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</si>
  <si>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</si>
  <si>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</si>
  <si>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</si>
  <si>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</si>
  <si>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</si>
  <si>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</si>
  <si>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</si>
  <si>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</si>
  <si>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</si>
  <si>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</si>
  <si>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</si>
  <si>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</si>
  <si>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</si>
  <si>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</si>
  <si>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</si>
  <si>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</si>
  <si>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</si>
  <si>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</si>
  <si>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</si>
  <si>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</si>
  <si>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</si>
  <si>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</si>
  <si>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</si>
  <si>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</si>
  <si>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</si>
  <si>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</si>
  <si>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</si>
  <si>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</si>
  <si>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</si>
  <si>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</si>
  <si>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</si>
  <si>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</si>
  <si>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</si>
  <si>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</si>
  <si>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</si>
  <si>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</si>
  <si>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</si>
  <si>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</si>
  <si>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</si>
  <si>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</si>
  <si>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</si>
  <si>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</si>
  <si>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</si>
  <si>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</si>
  <si>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</si>
  <si>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</si>
  <si>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</si>
  <si>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</si>
  <si>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</si>
  <si>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</si>
  <si>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</si>
  <si>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</si>
  <si>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</si>
  <si>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</si>
  <si>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</si>
  <si>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</si>
  <si>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</si>
  <si>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</si>
  <si>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</si>
  <si>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</si>
  <si>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</si>
  <si>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</si>
  <si>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</si>
  <si>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</si>
  <si>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</si>
  <si>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</si>
  <si>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</si>
  <si>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</si>
  <si>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</si>
  <si>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</si>
  <si>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</si>
  <si>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</si>
  <si>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</si>
  <si>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</si>
  <si>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</si>
  <si>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</si>
  <si>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</si>
  <si>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</si>
  <si>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</si>
  <si>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</si>
  <si>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</si>
  <si>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</si>
  <si>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</si>
  <si>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</si>
  <si>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</si>
  <si>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</si>
  <si>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</si>
  <si>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</si>
  <si>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</si>
  <si>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</si>
  <si>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</si>
  <si>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</si>
  <si>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</si>
  <si>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</si>
  <si>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</si>
  <si>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</si>
  <si>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</si>
  <si>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</si>
  <si>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</si>
  <si>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</si>
  <si>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</si>
  <si>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</si>
  <si>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</si>
  <si>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</si>
  <si>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</si>
  <si>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</si>
  <si>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</si>
  <si>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</si>
  <si>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</si>
  <si>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</si>
  <si>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</si>
  <si>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</si>
  <si>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</si>
  <si>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</si>
  <si>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</si>
  <si>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</si>
  <si>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</si>
  <si>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</si>
  <si>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</si>
  <si>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</si>
  <si>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</si>
  <si>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</si>
  <si>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</si>
  <si>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</si>
  <si>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</si>
  <si>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</si>
  <si>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</si>
  <si>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</si>
  <si>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</si>
  <si>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</si>
  <si>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</si>
  <si>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</si>
  <si>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</si>
  <si>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</si>
  <si>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</si>
  <si>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</si>
  <si>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</si>
  <si>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</si>
  <si>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</si>
  <si>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</si>
  <si>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</si>
  <si>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</si>
  <si>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</si>
  <si>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</si>
  <si>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</si>
  <si>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</si>
  <si>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</si>
  <si>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</si>
  <si>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</si>
  <si>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</si>
  <si>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</si>
  <si>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</si>
  <si>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</si>
  <si>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</si>
  <si>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</si>
  <si>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</si>
  <si>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</si>
  <si>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</si>
  <si>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</si>
  <si>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</si>
  <si>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</si>
  <si>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</si>
  <si>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</si>
  <si>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</si>
  <si>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</si>
  <si>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</si>
  <si>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</si>
  <si>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</si>
  <si>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</si>
  <si>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</si>
  <si>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</si>
  <si>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</si>
  <si>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</si>
  <si>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</si>
  <si>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</si>
  <si>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</si>
  <si>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</si>
  <si>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</si>
  <si>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</si>
  <si>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</si>
  <si>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</si>
  <si>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</si>
  <si>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</si>
  <si>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</si>
  <si>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</si>
  <si>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</si>
  <si>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</si>
  <si>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</si>
  <si>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</si>
  <si>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</si>
  <si>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</si>
  <si>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</si>
  <si>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</si>
  <si>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</si>
  <si>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</si>
  <si>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</si>
  <si>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</si>
  <si>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</si>
  <si>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</si>
  <si>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</si>
  <si>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</si>
  <si>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</si>
  <si>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</si>
  <si>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</si>
  <si>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</si>
  <si>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</si>
  <si>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</si>
  <si>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</si>
  <si>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</si>
  <si>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</si>
  <si>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</si>
  <si>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</si>
  <si>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</si>
  <si>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</si>
  <si>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</si>
  <si>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</si>
  <si>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</si>
  <si>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</si>
  <si>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</si>
  <si>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</si>
  <si>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</si>
  <si>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</si>
  <si>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</si>
  <si>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</si>
  <si>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</si>
  <si>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</si>
  <si>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</si>
  <si>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</si>
  <si>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</si>
  <si>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</si>
  <si>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</si>
  <si>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</si>
  <si>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</si>
  <si>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</si>
  <si>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</si>
  <si>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</si>
  <si>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</si>
  <si>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</si>
  <si>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</si>
  <si>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</si>
  <si>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</si>
  <si>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</si>
  <si>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</si>
  <si>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</si>
  <si>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</si>
  <si>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</si>
  <si>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</si>
  <si>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</si>
  <si>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</si>
  <si>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</si>
  <si>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</si>
  <si>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</si>
  <si>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</si>
  <si>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</si>
  <si>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</si>
  <si>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</si>
  <si>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</si>
  <si>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</si>
  <si>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</si>
  <si>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</si>
  <si>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</si>
  <si>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</si>
  <si>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</si>
  <si>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</si>
  <si>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</si>
  <si>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</si>
  <si>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</si>
  <si>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</si>
  <si>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</si>
  <si>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</si>
  <si>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</si>
  <si>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</si>
  <si>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</si>
  <si>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</si>
  <si>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</si>
  <si>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</si>
  <si>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</si>
  <si>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</si>
  <si>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</si>
  <si>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</si>
  <si>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</si>
  <si>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</si>
  <si>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</si>
  <si>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</si>
  <si>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</si>
  <si>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</si>
  <si>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</si>
  <si>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</si>
  <si>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</si>
  <si>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</si>
  <si>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</si>
  <si>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</si>
  <si>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</si>
  <si>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</si>
  <si>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</si>
  <si>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</si>
  <si>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</si>
  <si>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</si>
  <si>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</si>
  <si>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</si>
  <si>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</si>
  <si>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</si>
  <si>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</si>
  <si>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</si>
  <si>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</si>
  <si>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</si>
  <si>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</si>
  <si>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</si>
  <si>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</si>
  <si>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</si>
  <si>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</si>
  <si>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</si>
  <si>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</si>
  <si>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</si>
  <si>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</si>
  <si>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</si>
  <si>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</si>
  <si>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</si>
  <si>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</si>
  <si>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</si>
  <si>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</si>
  <si>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</si>
  <si>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</si>
  <si>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</si>
  <si>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</si>
  <si>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</si>
  <si>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</si>
  <si>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</si>
  <si>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</si>
  <si>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</si>
  <si>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</si>
  <si>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</si>
  <si>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</si>
  <si>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</si>
  <si>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</si>
  <si>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</si>
  <si>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</si>
  <si>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</si>
  <si>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</si>
  <si>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</si>
  <si>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</si>
  <si>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</si>
  <si>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</si>
  <si>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</si>
  <si>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</si>
  <si>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</si>
  <si>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</si>
  <si>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</si>
  <si>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</si>
  <si>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</si>
  <si>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</si>
  <si>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</si>
  <si>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</si>
  <si>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</si>
  <si>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</si>
  <si>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</si>
  <si>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</si>
  <si>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</si>
  <si>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</si>
  <si>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</si>
  <si>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</si>
  <si>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</si>
  <si>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</si>
  <si>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</si>
  <si>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</si>
  <si>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</si>
  <si>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</si>
  <si>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</si>
  <si>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</si>
  <si>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</si>
  <si>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</si>
  <si>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</si>
  <si>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</si>
  <si>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</si>
  <si>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</si>
  <si>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</si>
  <si>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</si>
  <si>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</si>
  <si>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</si>
  <si>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</si>
  <si>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</si>
  <si>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</si>
  <si>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</si>
  <si>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</si>
  <si>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</si>
  <si>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</si>
  <si>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</si>
  <si>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</si>
  <si>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</si>
  <si>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</si>
  <si>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</si>
  <si>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</si>
  <si>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</si>
  <si>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</si>
  <si>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</si>
  <si>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</si>
  <si>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</si>
  <si>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</si>
  <si>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</si>
  <si>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</si>
  <si>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</si>
  <si>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</si>
  <si>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</si>
  <si>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</si>
  <si>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</si>
  <si>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</si>
  <si>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</si>
  <si>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</si>
  <si>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</si>
  <si>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</si>
  <si>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</si>
  <si>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</si>
  <si>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</si>
  <si>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</si>
  <si>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</si>
  <si>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</si>
  <si>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</si>
  <si>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</si>
  <si>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</si>
  <si>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</si>
  <si>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</si>
  <si>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</si>
  <si>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</si>
  <si>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</si>
  <si>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</si>
  <si>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</si>
  <si>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</si>
  <si>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</si>
  <si>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</si>
  <si>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</si>
  <si>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</si>
  <si>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</si>
  <si>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</si>
  <si>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</si>
  <si>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</si>
  <si>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</si>
  <si>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</si>
  <si>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</si>
  <si>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</si>
  <si>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</si>
  <si>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</si>
  <si>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</si>
  <si>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</si>
  <si>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</si>
  <si>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</si>
  <si>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</si>
  <si>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</si>
  <si>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</si>
  <si>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</si>
  <si>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</si>
  <si>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</si>
  <si>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</si>
  <si>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</si>
  <si>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</si>
  <si>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</si>
  <si>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</si>
  <si>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</si>
  <si>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</si>
  <si>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</si>
  <si>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</si>
  <si>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</si>
  <si>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</si>
  <si>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</si>
  <si>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</si>
  <si>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</si>
  <si>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</si>
  <si>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</si>
  <si>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</si>
  <si>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</si>
  <si>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</si>
  <si>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</si>
  <si>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</si>
  <si>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</si>
  <si>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</si>
  <si>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</si>
  <si>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</si>
  <si>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</si>
  <si>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</si>
  <si>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</si>
  <si>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</si>
  <si>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</si>
  <si>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</si>
  <si>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</si>
  <si>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</si>
  <si>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</si>
  <si>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</si>
  <si>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</si>
  <si>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</si>
  <si>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</si>
  <si>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</si>
  <si>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</si>
  <si>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</si>
  <si>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</si>
  <si>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</si>
  <si>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</si>
  <si>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</si>
  <si>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</si>
  <si>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</si>
  <si>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</si>
  <si>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</si>
  <si>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</si>
  <si>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</si>
  <si>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</si>
  <si>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</si>
  <si>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</si>
  <si>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</si>
  <si>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</si>
  <si>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</si>
  <si>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</si>
  <si>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</si>
  <si>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</si>
  <si>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</si>
  <si>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</si>
  <si>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</si>
  <si>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</si>
  <si>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</si>
  <si>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</si>
  <si>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</si>
  <si>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</si>
  <si>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</si>
  <si>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</si>
  <si>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</si>
  <si>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</si>
  <si>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</si>
  <si>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</si>
  <si>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</si>
  <si>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</si>
  <si>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</si>
  <si>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</si>
  <si>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</si>
  <si>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</si>
  <si>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</si>
  <si>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</si>
  <si>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</si>
  <si>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</si>
  <si>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</si>
  <si>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</si>
  <si>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</si>
  <si>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</si>
  <si>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</si>
  <si>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</si>
  <si>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</si>
  <si>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</si>
  <si>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</si>
  <si>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</si>
  <si>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</si>
  <si>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</si>
  <si>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</si>
  <si>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</si>
  <si>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</si>
  <si>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</si>
  <si>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</si>
  <si>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</si>
  <si>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</si>
  <si>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</si>
  <si>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</si>
  <si>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</si>
  <si>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</si>
  <si>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</si>
  <si>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</si>
  <si>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</si>
  <si>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</si>
  <si>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</si>
  <si>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</si>
  <si>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</si>
  <si>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</si>
  <si>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</si>
  <si>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</si>
  <si>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</si>
  <si>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</si>
  <si>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</si>
  <si>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</si>
  <si>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</si>
  <si>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</si>
  <si>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</si>
  <si>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</si>
  <si>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</si>
  <si>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</si>
  <si>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</si>
  <si>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</si>
  <si>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</si>
  <si>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</si>
  <si>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</si>
  <si>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</si>
  <si>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</si>
  <si>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</si>
  <si>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</si>
  <si>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</si>
  <si>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</si>
  <si>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</si>
  <si>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</si>
  <si>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</si>
  <si>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</si>
  <si>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</si>
  <si>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</si>
  <si>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</si>
  <si>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</si>
  <si>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</si>
  <si>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</si>
  <si>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</si>
  <si>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</si>
  <si>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</si>
  <si>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</si>
  <si>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</si>
  <si>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</si>
  <si>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</si>
  <si>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</si>
  <si>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</si>
  <si>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</si>
  <si>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</si>
  <si>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</si>
  <si>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</si>
  <si>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</si>
  <si>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</si>
  <si>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</si>
  <si>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</si>
  <si>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</si>
  <si>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</si>
  <si>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</si>
  <si>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</si>
  <si>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</si>
  <si>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</si>
  <si>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</si>
  <si>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</si>
  <si>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</si>
  <si>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</si>
  <si>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</si>
  <si>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</si>
  <si>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</si>
  <si>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</si>
  <si>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</si>
  <si>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</si>
  <si>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</si>
  <si>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</si>
  <si>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</si>
  <si>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</si>
  <si>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</si>
  <si>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</si>
  <si>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</si>
  <si>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</si>
  <si>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</si>
  <si>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</si>
  <si>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</si>
  <si>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</si>
  <si>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</si>
  <si>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</si>
  <si>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</si>
  <si>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</si>
  <si>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</si>
  <si>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</si>
  <si>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</si>
  <si>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</si>
  <si>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</si>
  <si>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</si>
  <si>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</si>
  <si>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</si>
  <si>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</si>
  <si>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</si>
  <si>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</si>
  <si>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</si>
  <si>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</si>
  <si>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</si>
  <si>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</si>
  <si>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</si>
  <si>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</si>
  <si>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</si>
  <si>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</si>
  <si>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</si>
  <si>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</si>
  <si>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</si>
  <si>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</si>
  <si>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</si>
  <si>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</si>
  <si>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</si>
  <si>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</si>
  <si>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</si>
  <si>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</si>
  <si>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</si>
  <si>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</si>
  <si>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</si>
  <si>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</si>
  <si>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</si>
  <si>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</si>
  <si>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</si>
  <si>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</si>
  <si>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</si>
  <si>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</si>
  <si>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</si>
  <si>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</si>
  <si>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</si>
  <si>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</si>
  <si>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</si>
  <si>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</si>
  <si>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</si>
  <si>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</si>
  <si>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</si>
  <si>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</si>
  <si>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</si>
  <si>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</si>
  <si>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</si>
  <si>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</si>
  <si>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</si>
  <si>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</si>
  <si>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</si>
  <si>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</si>
  <si>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</si>
  <si>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</si>
  <si>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</si>
  <si>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</si>
  <si>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</si>
  <si>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</si>
  <si>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</si>
  <si>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</si>
  <si>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</si>
  <si>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</si>
  <si>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</si>
  <si>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</si>
  <si>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</si>
  <si>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</si>
  <si>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</si>
  <si>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</si>
  <si>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</si>
  <si>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</si>
  <si>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</si>
  <si>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</si>
  <si>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</si>
  <si>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</si>
  <si>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</si>
  <si>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</si>
  <si>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</si>
  <si>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</si>
  <si>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</si>
  <si>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</si>
  <si>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</si>
  <si>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</si>
  <si>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</si>
  <si>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</si>
  <si>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</si>
  <si>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</si>
  <si>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</si>
  <si>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</si>
  <si>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</si>
  <si>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</si>
  <si>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</si>
  <si>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</si>
  <si>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</si>
  <si>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</si>
  <si>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</si>
  <si>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</si>
  <si>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</si>
  <si>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</si>
  <si>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</si>
  <si>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</si>
  <si>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</si>
  <si>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</si>
  <si>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</si>
  <si>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</si>
  <si>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</si>
  <si>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</si>
  <si>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</si>
  <si>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</si>
  <si>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</si>
  <si>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</si>
  <si>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</si>
  <si>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</si>
  <si>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</si>
  <si>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</si>
  <si>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</si>
  <si>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</si>
  <si>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</si>
  <si>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</si>
  <si>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</si>
  <si>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</si>
  <si>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</si>
  <si>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</si>
  <si>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</si>
  <si>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</si>
  <si>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</si>
  <si>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</si>
  <si>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</si>
  <si>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</si>
  <si>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</si>
  <si>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</si>
  <si>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</si>
  <si>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</si>
  <si>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</si>
  <si>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</si>
  <si>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</si>
  <si>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</si>
  <si>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</si>
  <si>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</si>
  <si>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</si>
  <si>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</si>
  <si>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</si>
  <si>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</si>
  <si>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</si>
  <si>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</si>
  <si>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</si>
  <si>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</si>
  <si>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</si>
  <si>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</si>
  <si>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</si>
  <si>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</si>
  <si>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</si>
  <si>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</si>
  <si>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</si>
  <si>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</si>
  <si>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</si>
  <si>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</si>
  <si>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</si>
  <si>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</si>
  <si>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</si>
  <si>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</si>
  <si>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</si>
  <si>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</si>
  <si>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</si>
  <si>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</si>
  <si>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</si>
  <si>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</si>
  <si>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</si>
  <si>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</si>
  <si>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</si>
  <si>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</si>
  <si>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</si>
  <si>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</si>
  <si>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</si>
  <si>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</si>
  <si>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</si>
  <si>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</si>
  <si>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</si>
  <si>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</si>
  <si>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</si>
  <si>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</si>
  <si>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</si>
  <si>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</si>
  <si>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</si>
  <si>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</si>
  <si>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</si>
  <si>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</si>
  <si>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</si>
  <si>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</si>
  <si>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</si>
  <si>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</si>
  <si>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</si>
  <si>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</si>
  <si>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</si>
  <si>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</si>
  <si>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</si>
  <si>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</si>
  <si>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</si>
  <si>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</si>
  <si>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</si>
  <si>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</si>
  <si>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</si>
  <si>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</si>
  <si>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</si>
  <si>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</si>
  <si>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</si>
  <si>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</si>
  <si>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</si>
  <si>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</si>
  <si>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</si>
  <si>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</si>
  <si>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</si>
  <si>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</si>
  <si>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</si>
  <si>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</si>
  <si>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</si>
  <si>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</si>
  <si>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</si>
  <si>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</si>
  <si>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</si>
  <si>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</si>
  <si>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</si>
  <si>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</si>
  <si>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</si>
  <si>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</si>
  <si>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</si>
  <si>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</si>
  <si>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</si>
  <si>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</si>
  <si>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</si>
  <si>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</si>
  <si>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</si>
  <si>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</si>
  <si>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</si>
  <si>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</si>
  <si>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</si>
  <si>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</si>
  <si>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</si>
  <si>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</si>
  <si>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</si>
  <si>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</si>
  <si>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</si>
  <si>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</si>
  <si>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</si>
  <si>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</si>
  <si>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</si>
  <si>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</si>
  <si>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</si>
  <si>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</si>
  <si>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</si>
  <si>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</si>
  <si>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</si>
  <si>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</si>
  <si>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</si>
  <si>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</si>
  <si>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</si>
  <si>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</si>
  <si>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</si>
  <si>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</si>
  <si>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</si>
  <si>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</si>
  <si>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</si>
  <si>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</si>
  <si>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</si>
  <si>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</si>
  <si>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</si>
  <si>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</si>
  <si>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</si>
  <si>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</si>
  <si>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</si>
  <si>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</si>
  <si>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</si>
  <si>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</si>
  <si>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</si>
  <si>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</si>
  <si>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</si>
  <si>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</si>
  <si>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</si>
  <si>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</si>
  <si>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</si>
  <si>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</si>
  <si>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</si>
  <si>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</si>
  <si>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</si>
  <si>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</si>
  <si>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</si>
  <si>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</si>
  <si>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</si>
  <si>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</si>
  <si>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</si>
  <si>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</si>
  <si>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</si>
  <si>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</si>
  <si>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</si>
  <si>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</si>
  <si>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</si>
  <si>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</si>
  <si>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</si>
  <si>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</si>
  <si>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</si>
  <si>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</si>
  <si>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</si>
  <si>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</si>
  <si>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</si>
  <si>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</si>
  <si>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</si>
  <si>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</si>
  <si>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</si>
  <si>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</si>
  <si>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</si>
  <si>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</si>
  <si>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</si>
  <si>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</si>
  <si>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</si>
  <si>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</si>
  <si>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</si>
  <si>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</si>
  <si>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</si>
  <si>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</si>
  <si>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</si>
  <si>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</si>
  <si>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</si>
  <si>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</si>
  <si>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</si>
  <si>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</si>
  <si>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</si>
  <si>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</si>
  <si>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</si>
  <si>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</si>
  <si>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</si>
  <si>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</si>
  <si>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</si>
  <si>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</si>
  <si>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</si>
  <si>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</si>
  <si>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</si>
  <si>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</si>
  <si>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</si>
  <si>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</si>
  <si>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</si>
  <si>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</si>
  <si>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</si>
  <si>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</si>
  <si>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</si>
  <si>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</si>
  <si>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</si>
  <si>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</si>
  <si>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</si>
  <si>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</si>
  <si>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</si>
  <si>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</si>
  <si>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</si>
  <si>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</si>
  <si>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</si>
  <si>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</si>
  <si>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</si>
  <si>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</si>
  <si>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</si>
  <si>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</si>
  <si>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</si>
  <si>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</si>
  <si>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</si>
  <si>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</si>
  <si>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</si>
  <si>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</si>
  <si>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</si>
  <si>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</si>
  <si>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</si>
  <si>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</si>
  <si>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</si>
  <si>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</si>
  <si>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</si>
  <si>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</si>
  <si>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</si>
  <si>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</si>
  <si>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</si>
  <si>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</si>
  <si>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</si>
  <si>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</si>
  <si>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</si>
  <si>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</si>
  <si>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</si>
  <si>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</si>
  <si>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</si>
  <si>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</si>
  <si>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</si>
  <si>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</si>
  <si>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</si>
  <si>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</si>
  <si>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</si>
  <si>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</si>
  <si>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</si>
  <si>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</si>
  <si>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</si>
  <si>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</si>
  <si>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</si>
  <si>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</si>
  <si>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</si>
  <si>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</si>
  <si>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</si>
  <si>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</si>
  <si>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</si>
  <si>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</si>
  <si>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</si>
  <si>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</si>
  <si>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</si>
  <si>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</si>
  <si>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</si>
  <si>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</si>
  <si>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</si>
  <si>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</si>
  <si>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</si>
  <si>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</si>
  <si>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</si>
  <si>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</si>
  <si>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</si>
  <si>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</si>
  <si>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</si>
  <si>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</si>
  <si>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</si>
  <si>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</si>
  <si>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</si>
  <si>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</si>
  <si>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</si>
  <si>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</si>
  <si>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</si>
  <si>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</si>
  <si>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</si>
  <si>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</si>
  <si>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</si>
  <si>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</si>
  <si>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</si>
  <si>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</si>
  <si>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</si>
  <si>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</si>
  <si>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</si>
  <si>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</si>
  <si>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</si>
  <si>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</si>
  <si>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</si>
  <si>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</si>
  <si>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</si>
  <si>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</si>
  <si>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</si>
  <si>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</si>
  <si>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</si>
  <si>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</si>
  <si>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</si>
  <si>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</si>
  <si>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</si>
  <si>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</si>
  <si>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</si>
  <si>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</si>
  <si>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</si>
  <si>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</si>
  <si>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</si>
  <si>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</si>
  <si>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</si>
  <si>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</si>
  <si>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</si>
  <si>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</si>
  <si>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</si>
  <si>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</si>
  <si>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</si>
  <si>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</si>
  <si>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</si>
  <si>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</si>
  <si>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</si>
  <si>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</si>
  <si>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</si>
  <si>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</si>
  <si>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</si>
  <si>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</si>
  <si>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</si>
  <si>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</si>
  <si>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</si>
  <si>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</si>
  <si>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</si>
  <si>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</si>
  <si>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</si>
  <si>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</si>
  <si>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</si>
  <si>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</si>
  <si>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</si>
  <si>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</si>
  <si>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</si>
  <si>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</si>
  <si>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</si>
  <si>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</si>
  <si>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</si>
  <si>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</si>
  <si>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</si>
  <si>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</si>
  <si>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</si>
  <si>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</si>
  <si>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</si>
  <si>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</si>
  <si>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</si>
  <si>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</si>
  <si>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</si>
  <si>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</si>
  <si>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</si>
  <si>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</si>
  <si>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</si>
  <si>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</si>
  <si>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</si>
  <si>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</si>
  <si>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</si>
  <si>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</si>
  <si>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</si>
  <si>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</si>
  <si>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</si>
  <si>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</si>
  <si>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</si>
  <si>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</si>
  <si>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</si>
  <si>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</si>
  <si>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</si>
  <si>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</si>
  <si>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</si>
  <si>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</si>
  <si>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</si>
  <si>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</si>
  <si>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</si>
  <si>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</si>
  <si>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</si>
  <si>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</si>
  <si>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</si>
  <si>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</si>
  <si>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</si>
  <si>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</si>
  <si>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</si>
  <si>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</si>
  <si>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</si>
  <si>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</si>
  <si>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</si>
  <si>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</si>
  <si>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</si>
  <si>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</si>
  <si>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</si>
  <si>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</si>
  <si>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</si>
  <si>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</si>
  <si>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</si>
  <si>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</si>
  <si>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</si>
  <si>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</si>
  <si>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</si>
  <si>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</si>
  <si>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</si>
  <si>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</si>
  <si>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</si>
  <si>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</si>
  <si>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</si>
  <si>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</si>
  <si>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</si>
  <si>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</si>
  <si>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</si>
  <si>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</si>
  <si>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</si>
  <si>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</si>
  <si>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</si>
  <si>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</si>
  <si>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</si>
  <si>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</si>
  <si>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</si>
  <si>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</si>
  <si>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</si>
  <si>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</si>
  <si>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</si>
  <si>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</si>
  <si>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</si>
  <si>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</si>
  <si>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</si>
  <si>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</si>
  <si>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</si>
  <si>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</si>
  <si>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</si>
  <si>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</si>
  <si>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</si>
  <si>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</si>
  <si>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</si>
  <si>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</si>
  <si>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</si>
  <si>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</si>
  <si>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</si>
  <si>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</si>
  <si>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</si>
  <si>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</si>
  <si>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</si>
  <si>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</si>
  <si>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</si>
  <si>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</si>
  <si>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</si>
  <si>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</si>
  <si>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</si>
  <si>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</si>
  <si>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</si>
  <si>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</si>
  <si>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</si>
  <si>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</si>
  <si>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</si>
  <si>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</si>
  <si>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</si>
  <si>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</si>
  <si>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</si>
  <si>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</si>
  <si>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</si>
  <si>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</si>
  <si>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</si>
  <si>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</si>
  <si>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</si>
  <si>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</si>
  <si>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</si>
  <si>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</si>
  <si>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</si>
  <si>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</si>
  <si>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</si>
  <si>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</si>
  <si>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</si>
  <si>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</si>
  <si>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</si>
  <si>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</si>
  <si>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</si>
  <si>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</si>
  <si>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</si>
  <si>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</si>
  <si>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</si>
  <si>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</si>
  <si>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</si>
  <si>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</si>
  <si>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</si>
  <si>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</si>
  <si>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</si>
  <si>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</si>
  <si>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</si>
  <si>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</si>
  <si>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</si>
  <si>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</si>
  <si>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</si>
  <si>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</si>
  <si>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</si>
  <si>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</si>
  <si>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</si>
  <si>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</si>
  <si>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</si>
  <si>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</si>
  <si>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</si>
  <si>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</si>
  <si>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</si>
  <si>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</si>
  <si>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</si>
  <si>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</si>
  <si>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</si>
  <si>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</si>
  <si>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</si>
  <si>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</si>
  <si>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</si>
  <si>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</si>
  <si>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</si>
  <si>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</si>
  <si>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</si>
  <si>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</si>
  <si>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</si>
  <si>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</si>
  <si>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</si>
  <si>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</si>
  <si>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</si>
  <si>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</si>
  <si>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</si>
  <si>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</si>
  <si>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</si>
  <si>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</si>
  <si>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</si>
  <si>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</si>
  <si>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</si>
  <si>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</si>
  <si>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</si>
  <si>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</si>
  <si>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</si>
  <si>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</si>
  <si>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</si>
  <si>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</si>
  <si>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</si>
  <si>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</si>
  <si>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</si>
  <si>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</si>
  <si>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</si>
  <si>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</si>
  <si>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</si>
  <si>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</si>
  <si>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</si>
  <si>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</si>
  <si>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</si>
  <si>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</si>
  <si>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</si>
  <si>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</si>
  <si>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</si>
  <si>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</si>
  <si>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</si>
  <si>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</si>
  <si>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</si>
  <si>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</si>
  <si>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</si>
  <si>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</si>
  <si>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</si>
  <si>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</si>
  <si>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</si>
  <si>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</si>
  <si>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</si>
  <si>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</si>
  <si>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</si>
  <si>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</si>
  <si>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</si>
  <si>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</si>
  <si>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</si>
  <si>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</si>
  <si>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</si>
  <si>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</si>
  <si>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</si>
  <si>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</si>
  <si>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</si>
  <si>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</si>
  <si>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</si>
  <si>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</si>
  <si>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</si>
  <si>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</si>
  <si>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</si>
  <si>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</si>
  <si>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</si>
  <si>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</si>
  <si>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</si>
  <si>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</si>
  <si>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</si>
  <si>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</si>
  <si>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</si>
  <si>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</si>
  <si>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</si>
  <si>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</si>
  <si>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</si>
  <si>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</si>
  <si>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</si>
  <si>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</si>
  <si>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</si>
  <si>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</si>
  <si>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</si>
  <si>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</si>
  <si>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</si>
  <si>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</si>
  <si>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</si>
  <si>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</si>
  <si>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</si>
  <si>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</si>
  <si>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</si>
  <si>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</si>
  <si>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</si>
  <si>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</si>
  <si>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</si>
  <si>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</si>
  <si>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</si>
  <si>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</si>
  <si>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</si>
  <si>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</si>
  <si>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</si>
  <si>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</si>
  <si>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</si>
  <si>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</si>
  <si>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</si>
  <si>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</si>
  <si>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</si>
  <si>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</si>
  <si>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</si>
  <si>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</si>
  <si>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</si>
  <si>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</si>
  <si>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</si>
  <si>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</si>
  <si>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</si>
  <si>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</si>
  <si>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</si>
  <si>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</si>
  <si>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</si>
  <si>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</si>
  <si>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</si>
  <si>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</si>
  <si>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</si>
  <si>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</si>
  <si>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</si>
  <si>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</si>
  <si>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</si>
  <si>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</si>
  <si>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</si>
  <si>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</si>
  <si>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</si>
  <si>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</si>
  <si>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</si>
  <si>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</si>
  <si>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</si>
  <si>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</si>
  <si>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</si>
  <si>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</si>
  <si>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</si>
  <si>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</si>
  <si>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</si>
  <si>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</si>
  <si>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</si>
  <si>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</si>
  <si>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</si>
  <si>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</si>
  <si>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</si>
  <si>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</si>
  <si>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</si>
  <si>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</si>
  <si>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</si>
  <si>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</si>
  <si>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</si>
  <si>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</si>
  <si>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</si>
  <si>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</si>
  <si>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</si>
  <si>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</si>
  <si>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</si>
  <si>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</si>
  <si>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</si>
  <si>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</si>
  <si>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</si>
  <si>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</si>
  <si>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</si>
  <si>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</si>
  <si>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</si>
  <si>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</si>
  <si>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</si>
  <si>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</si>
  <si>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</si>
  <si>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</si>
  <si>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</si>
  <si>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</si>
  <si>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</si>
  <si>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</si>
  <si>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</si>
  <si>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</si>
  <si>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</si>
  <si>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</si>
  <si>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</si>
  <si>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</si>
  <si>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</si>
  <si>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</si>
  <si>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</si>
  <si>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</si>
  <si>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</si>
  <si>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</si>
  <si>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</si>
  <si>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</si>
  <si>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</si>
  <si>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</si>
  <si>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</si>
  <si>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</si>
  <si>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</si>
  <si>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</si>
  <si>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</si>
  <si>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</si>
  <si>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</si>
  <si>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</si>
  <si>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</si>
  <si>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</si>
  <si>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</si>
  <si>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</si>
  <si>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</si>
  <si>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</si>
  <si>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</si>
  <si>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</si>
  <si>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</si>
  <si>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</si>
  <si>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</si>
  <si>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</si>
  <si>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</si>
  <si>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</si>
  <si>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</si>
  <si>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</si>
  <si>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</si>
  <si>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</si>
  <si>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</si>
  <si>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</si>
  <si>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</si>
  <si>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</si>
  <si>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</si>
  <si>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</si>
  <si>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</si>
  <si>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</si>
  <si>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</si>
  <si>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</si>
  <si>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</si>
  <si>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</si>
  <si>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</si>
  <si>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</si>
  <si>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</si>
  <si>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</si>
  <si>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</si>
  <si>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</si>
  <si>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</si>
  <si>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</si>
  <si>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</si>
  <si>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</si>
  <si>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</si>
  <si>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</si>
  <si>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</si>
  <si>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</si>
  <si>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</si>
  <si>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</si>
  <si>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</si>
  <si>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</si>
  <si>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</si>
  <si>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</si>
  <si>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</si>
  <si>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</si>
  <si>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</si>
  <si>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</si>
  <si>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</si>
  <si>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</si>
  <si>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</si>
  <si>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</si>
  <si>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</si>
  <si>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</si>
  <si>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</si>
  <si>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</si>
  <si>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</si>
  <si>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</si>
  <si>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</si>
  <si>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</si>
  <si>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</si>
  <si>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</si>
  <si>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</si>
  <si>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</si>
  <si>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</si>
  <si>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</si>
  <si>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</si>
  <si>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</si>
  <si>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</si>
  <si>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</si>
  <si>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</si>
  <si>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</si>
  <si>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</si>
  <si>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</si>
  <si>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</si>
  <si>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</si>
  <si>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</si>
  <si>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</si>
  <si>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</si>
  <si>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</si>
  <si>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</si>
  <si>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</si>
  <si>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</si>
  <si>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</si>
  <si>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</si>
  <si>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</si>
  <si>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</si>
  <si>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</si>
  <si>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</si>
  <si>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</si>
  <si>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</si>
  <si>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</si>
  <si>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</si>
  <si>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</si>
  <si>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</si>
  <si>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</si>
  <si>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</si>
  <si>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</si>
  <si>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</si>
  <si>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</si>
  <si>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</si>
  <si>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</si>
  <si>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</si>
  <si>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</si>
  <si>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</si>
  <si>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</si>
  <si>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</si>
  <si>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</si>
  <si>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</si>
  <si>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</si>
  <si>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</si>
  <si>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</si>
  <si>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</si>
  <si>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</si>
  <si>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</si>
  <si>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</si>
  <si>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</si>
  <si>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</si>
  <si>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</si>
  <si>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</si>
  <si>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</si>
  <si>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</si>
  <si>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</si>
  <si>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</si>
  <si>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</si>
  <si>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</si>
  <si>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</si>
  <si>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</si>
  <si>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</si>
  <si>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</si>
  <si>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</si>
  <si>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</si>
  <si>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</si>
  <si>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</si>
  <si>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</si>
  <si>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</si>
  <si>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</si>
  <si>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</si>
  <si>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</si>
  <si>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</si>
  <si>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</si>
  <si>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</si>
  <si>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</si>
  <si>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</si>
  <si>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</si>
  <si>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</si>
  <si>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</si>
  <si>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</si>
  <si>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</si>
  <si>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</si>
  <si>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</si>
  <si>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</si>
  <si>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</si>
  <si>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</si>
  <si>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</si>
  <si>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</si>
  <si>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</si>
  <si>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</si>
  <si>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</si>
  <si>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</si>
  <si>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</si>
  <si>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</si>
  <si>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</si>
  <si>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</si>
  <si>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</si>
  <si>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</si>
  <si>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</si>
  <si>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</si>
  <si>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</si>
  <si>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</si>
  <si>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</si>
  <si>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</si>
  <si>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</si>
  <si>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</si>
  <si>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</si>
  <si>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</si>
  <si>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</si>
  <si>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</si>
  <si>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</si>
  <si>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</si>
  <si>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</si>
  <si>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</si>
  <si>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</si>
  <si>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</si>
  <si>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</si>
  <si>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</si>
  <si>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</si>
  <si>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</si>
  <si>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</si>
  <si>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</si>
  <si>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</si>
  <si>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</si>
  <si>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</si>
  <si>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</si>
  <si>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</si>
  <si>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</si>
  <si>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</si>
  <si>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</si>
  <si>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</si>
  <si>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</si>
  <si>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</si>
  <si>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</si>
  <si>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</si>
  <si>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</si>
  <si>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</si>
  <si>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</si>
  <si>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</si>
  <si>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</si>
  <si>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</si>
  <si>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</si>
  <si>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</si>
  <si>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</si>
  <si>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</si>
  <si>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</si>
  <si>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</si>
  <si>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</si>
  <si>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</si>
  <si>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</si>
  <si>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</si>
  <si>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</si>
  <si>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</si>
  <si>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</si>
  <si>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</si>
  <si>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</si>
  <si>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</si>
  <si>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</si>
  <si>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</si>
  <si>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</si>
  <si>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</si>
  <si>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</si>
  <si>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</si>
  <si>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</si>
  <si>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</si>
  <si>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</si>
  <si>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</si>
  <si>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</si>
  <si>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</si>
  <si>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</si>
  <si>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</si>
  <si>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</si>
  <si>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</si>
  <si>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</si>
  <si>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</si>
  <si>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</si>
  <si>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</si>
  <si>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</si>
  <si>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</si>
  <si>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</si>
  <si>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</si>
  <si>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</si>
  <si>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</si>
  <si>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</si>
  <si>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</si>
  <si>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</si>
  <si>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</si>
  <si>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</si>
  <si>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</si>
  <si>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</si>
  <si>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</si>
  <si>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</si>
  <si>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</si>
  <si>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</si>
  <si>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</si>
  <si>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</si>
  <si>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</si>
  <si>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</si>
  <si>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</si>
  <si>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</si>
  <si>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</si>
  <si>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</si>
  <si>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</si>
  <si>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</si>
  <si>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</si>
  <si>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</si>
  <si>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</si>
  <si>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</si>
  <si>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</si>
  <si>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</si>
  <si>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</si>
  <si>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</si>
  <si>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</si>
  <si>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</si>
  <si>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</si>
  <si>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</si>
  <si>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</si>
  <si>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</si>
  <si>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</si>
  <si>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</si>
  <si>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</si>
  <si>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</si>
  <si>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</si>
  <si>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</si>
  <si>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</si>
  <si>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</si>
  <si>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</si>
  <si>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</si>
  <si>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</si>
  <si>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</si>
  <si>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</si>
  <si>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</si>
  <si>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</si>
  <si>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</si>
  <si>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</si>
  <si>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</si>
  <si>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</si>
  <si>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</si>
  <si>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</si>
  <si>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</si>
  <si>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</si>
  <si>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</si>
  <si>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</si>
  <si>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</si>
  <si>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</si>
  <si>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</si>
  <si>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</si>
  <si>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</si>
  <si>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</si>
  <si>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</si>
  <si>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</si>
  <si>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</si>
  <si>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</si>
  <si>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</si>
  <si>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</si>
  <si>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</si>
  <si>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</si>
  <si>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</si>
  <si>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</si>
  <si>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</si>
  <si>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</si>
  <si>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</si>
  <si>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</si>
  <si>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</si>
  <si>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</si>
  <si>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</si>
  <si>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</si>
  <si>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</si>
  <si>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</si>
  <si>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</si>
  <si>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</si>
  <si>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</si>
  <si>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</si>
  <si>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</si>
  <si>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</si>
  <si>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</si>
  <si>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</si>
  <si>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</si>
  <si>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</si>
  <si>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</si>
  <si>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</si>
  <si>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</si>
  <si>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</si>
  <si>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</si>
  <si>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</si>
  <si>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</si>
  <si>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</si>
  <si>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</si>
  <si>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</si>
  <si>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</si>
  <si>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</si>
  <si>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</si>
  <si>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</si>
  <si>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</si>
  <si>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</si>
  <si>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</si>
  <si>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</si>
  <si>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</si>
  <si>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</si>
  <si>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</si>
  <si>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</si>
  <si>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</si>
  <si>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</si>
  <si>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</si>
  <si>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</si>
  <si>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</si>
  <si>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</si>
  <si>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</si>
  <si>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</si>
  <si>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</si>
  <si>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</si>
  <si>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</si>
  <si>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</si>
  <si>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</si>
  <si>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</si>
  <si>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</si>
  <si>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</si>
  <si>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</si>
  <si>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</si>
  <si>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</si>
  <si>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</si>
  <si>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</si>
  <si>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</si>
  <si>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</si>
  <si>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</si>
  <si>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</si>
  <si>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</si>
  <si>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</si>
  <si>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</si>
  <si>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</si>
  <si>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</si>
  <si>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</si>
  <si>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</si>
  <si>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</si>
  <si>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</si>
  <si>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</si>
  <si>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</si>
  <si>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</si>
  <si>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</si>
  <si>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</si>
  <si>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</si>
  <si>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</si>
  <si>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</si>
  <si>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</si>
  <si>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</si>
  <si>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</si>
  <si>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</si>
  <si>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</si>
  <si>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</si>
  <si>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</si>
  <si>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</si>
  <si>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</si>
  <si>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</si>
  <si>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</si>
  <si>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</si>
  <si>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</si>
  <si>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</si>
  <si>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</si>
  <si>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</si>
  <si>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</si>
  <si>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</si>
  <si>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</si>
  <si>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</si>
  <si>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</si>
  <si>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</si>
  <si>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</si>
  <si>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</si>
  <si>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</si>
  <si>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</si>
  <si>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</si>
  <si>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</si>
  <si>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</si>
  <si>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</si>
  <si>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</si>
  <si>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</si>
  <si>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</si>
  <si>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</si>
  <si>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</si>
  <si>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</si>
  <si>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</si>
  <si>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</si>
  <si>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</si>
  <si>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</si>
  <si>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</si>
  <si>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</si>
  <si>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</si>
  <si>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</si>
  <si>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</si>
  <si>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</si>
  <si>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</si>
  <si>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</si>
  <si>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</si>
  <si>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</si>
  <si>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</si>
  <si>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</si>
  <si>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</si>
  <si>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</si>
  <si>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</si>
  <si>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</si>
  <si>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</si>
  <si>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</si>
  <si>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</si>
  <si>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</si>
  <si>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</si>
  <si>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</si>
  <si>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</si>
  <si>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</si>
  <si>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</si>
  <si>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</si>
  <si>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</si>
  <si>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</si>
  <si>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</si>
  <si>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</si>
  <si>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</si>
  <si>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</si>
  <si>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</si>
  <si>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</si>
  <si>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</si>
  <si>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</si>
  <si>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</si>
  <si>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</si>
  <si>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</si>
  <si>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</si>
  <si>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</si>
  <si>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</si>
  <si>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</si>
  <si>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</si>
  <si>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</si>
  <si>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</si>
  <si>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</si>
  <si>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</si>
  <si>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</si>
  <si>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</si>
  <si>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</si>
  <si>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</si>
  <si>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</si>
  <si>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</si>
  <si>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</si>
  <si>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</si>
  <si>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</si>
  <si>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</si>
  <si>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</si>
  <si>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</si>
  <si>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</si>
  <si>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</si>
  <si>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</si>
  <si>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</si>
  <si>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</si>
  <si>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</si>
  <si>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</si>
  <si>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</si>
  <si>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</si>
  <si>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</si>
  <si>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</si>
  <si>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</si>
  <si>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</si>
  <si>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</si>
  <si>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</si>
  <si>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</si>
  <si>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</si>
  <si>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</si>
  <si>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</si>
  <si>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</si>
  <si>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</si>
  <si>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</si>
  <si>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</si>
  <si>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</si>
  <si>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</si>
  <si>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</si>
  <si>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</si>
  <si>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</si>
  <si>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</si>
  <si>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</si>
  <si>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</si>
  <si>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</si>
  <si>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</si>
  <si>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</si>
  <si>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</si>
  <si>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</si>
  <si>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</si>
  <si>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</si>
  <si>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</si>
  <si>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</si>
  <si>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</si>
  <si>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</si>
  <si>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</si>
  <si>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</si>
  <si>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</si>
  <si>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</si>
  <si>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</si>
  <si>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</si>
  <si>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</si>
  <si>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</si>
  <si>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</si>
  <si>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</si>
  <si>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</si>
  <si>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</si>
  <si>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</si>
  <si>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</si>
  <si>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</si>
  <si>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</si>
  <si>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</si>
  <si>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</si>
  <si>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</si>
  <si>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</si>
  <si>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</si>
  <si>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</si>
  <si>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</si>
  <si>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</si>
  <si>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</si>
  <si>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</si>
  <si>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</si>
  <si>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</si>
  <si>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</si>
  <si>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</si>
  <si>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</si>
  <si>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</si>
  <si>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</si>
  <si>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</si>
  <si>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</si>
  <si>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</si>
  <si>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</si>
  <si>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</si>
  <si>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</si>
  <si>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</si>
  <si>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</si>
  <si>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</si>
  <si>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</si>
  <si>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</si>
  <si>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</si>
  <si>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</si>
  <si>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</si>
  <si>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</si>
  <si>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</si>
  <si>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</si>
  <si>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</si>
  <si>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</si>
  <si>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</si>
  <si>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</si>
  <si>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</si>
  <si>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</si>
  <si>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</si>
  <si>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</si>
  <si>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</si>
  <si>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</si>
  <si>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</si>
  <si>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</si>
  <si>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</si>
  <si>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</si>
  <si>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</si>
  <si>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</si>
  <si>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</si>
  <si>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</si>
  <si>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</si>
  <si>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</si>
  <si>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</si>
  <si>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</si>
  <si>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</si>
  <si>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</si>
  <si>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</si>
  <si>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</si>
  <si>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</si>
  <si>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</si>
  <si>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</si>
  <si>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</si>
  <si>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</si>
  <si>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</si>
  <si>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</si>
  <si>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</si>
  <si>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</si>
  <si>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</si>
  <si>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</si>
  <si>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</si>
  <si>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</si>
  <si>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</si>
  <si>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</si>
  <si>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</si>
  <si>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</si>
  <si>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</si>
  <si>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</si>
  <si>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</si>
  <si>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</si>
  <si>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</si>
  <si>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</si>
  <si>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</si>
  <si>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</si>
  <si>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</si>
  <si>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</si>
  <si>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</si>
  <si>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</si>
  <si>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</si>
  <si>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</si>
  <si>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</si>
  <si>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</si>
  <si>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</si>
  <si>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</si>
  <si>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</si>
  <si>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</si>
  <si>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</si>
  <si>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</si>
  <si>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</si>
  <si>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</si>
  <si>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</si>
  <si>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</si>
  <si>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</si>
  <si>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</si>
  <si>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</si>
  <si>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</si>
  <si>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</si>
  <si>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</si>
  <si>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</si>
  <si>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</si>
  <si>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</si>
  <si>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</si>
  <si>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</si>
  <si>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</si>
  <si>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</si>
  <si>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</si>
  <si>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</si>
  <si>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</si>
  <si>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</si>
  <si>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</si>
  <si>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</si>
  <si>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</si>
  <si>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</si>
  <si>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</si>
  <si>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</si>
  <si>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</si>
  <si>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</si>
  <si>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</si>
  <si>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</si>
  <si>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</si>
  <si>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</si>
  <si>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</si>
  <si>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</si>
  <si>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</si>
  <si>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</si>
  <si>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</si>
  <si>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</si>
  <si>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</si>
  <si>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</si>
  <si>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</si>
  <si>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</si>
  <si>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</si>
  <si>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</si>
  <si>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</si>
  <si>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</si>
  <si>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</si>
  <si>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</si>
  <si>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</si>
  <si>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</si>
  <si>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</si>
  <si>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</si>
  <si>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</si>
  <si>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</si>
  <si>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</si>
  <si>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</si>
  <si>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</si>
  <si>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</si>
  <si>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</si>
  <si>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</si>
  <si>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</si>
  <si>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</si>
  <si>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</si>
  <si>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</si>
  <si>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</si>
  <si>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</si>
  <si>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</si>
  <si>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</si>
  <si>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</si>
  <si>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</si>
  <si>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</si>
  <si>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</si>
  <si>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</si>
  <si>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</si>
  <si>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</si>
  <si>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</si>
  <si>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</si>
  <si>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</si>
  <si>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</si>
  <si>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</si>
  <si>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</si>
  <si>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</si>
  <si>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</si>
  <si>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</si>
  <si>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</si>
  <si>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</si>
  <si>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</si>
  <si>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</si>
  <si>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</si>
  <si>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</si>
  <si>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</si>
  <si>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</si>
  <si>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</si>
  <si>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</si>
  <si>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</si>
  <si>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</si>
  <si>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</si>
  <si>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</si>
  <si>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</si>
  <si>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</si>
  <si>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</si>
  <si>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</si>
  <si>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</si>
  <si>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</si>
  <si>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</si>
  <si>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</si>
  <si>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</si>
  <si>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</si>
  <si>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</si>
  <si>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</si>
  <si>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</si>
  <si>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</si>
  <si>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</si>
  <si>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</si>
  <si>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</si>
  <si>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</si>
  <si>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</si>
  <si>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</si>
  <si>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</si>
  <si>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</si>
  <si>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</si>
  <si>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</si>
  <si>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</si>
  <si>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</si>
  <si>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</si>
  <si>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</si>
  <si>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</si>
  <si>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</si>
  <si>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</si>
  <si>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</si>
  <si>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</si>
  <si>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</si>
  <si>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</si>
  <si>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</si>
  <si>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</si>
  <si>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</si>
  <si>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</si>
  <si>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</si>
  <si>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</si>
  <si>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</si>
  <si>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</si>
  <si>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</si>
  <si>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</si>
  <si>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</si>
  <si>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</si>
  <si>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</si>
  <si>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</si>
  <si>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</si>
  <si>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</si>
  <si>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</si>
  <si>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</si>
  <si>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</si>
  <si>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</si>
  <si>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</si>
  <si>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</si>
  <si>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</si>
  <si>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</si>
  <si>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</si>
  <si>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</si>
  <si>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</si>
  <si>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</si>
  <si>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</si>
  <si>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</si>
  <si>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</si>
  <si>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</si>
  <si>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</si>
  <si>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</si>
  <si>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</si>
  <si>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</si>
  <si>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</si>
  <si>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</si>
  <si>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</si>
  <si>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</si>
  <si>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</si>
  <si>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</si>
  <si>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</si>
  <si>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</si>
  <si>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</si>
  <si>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</si>
  <si>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</si>
  <si>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</si>
  <si>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</si>
  <si>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</si>
  <si>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</si>
  <si>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</si>
  <si>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</si>
  <si>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</si>
  <si>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</si>
  <si>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</si>
  <si>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</si>
  <si>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</si>
  <si>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</si>
  <si>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</si>
  <si>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</si>
  <si>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</si>
  <si>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</si>
  <si>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</si>
  <si>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</si>
  <si>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</si>
  <si>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</si>
  <si>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</si>
  <si>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</si>
  <si>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</si>
  <si>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</si>
  <si>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</si>
  <si>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</si>
  <si>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</si>
  <si>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</si>
  <si>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</si>
  <si>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</si>
  <si>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</si>
  <si>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</si>
  <si>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</si>
  <si>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</si>
  <si>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</si>
  <si>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</si>
  <si>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</si>
  <si>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</si>
  <si>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</si>
  <si>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</si>
  <si>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</si>
  <si>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</si>
  <si>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</si>
  <si>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</si>
  <si>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</si>
  <si>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</si>
  <si>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</si>
  <si>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</si>
  <si>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</si>
  <si>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</si>
  <si>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</si>
  <si>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</si>
  <si>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</si>
  <si>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</si>
  <si>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</si>
  <si>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</si>
  <si>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</si>
  <si>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</si>
  <si>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</si>
  <si>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</si>
  <si>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</si>
  <si>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</si>
  <si>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</si>
  <si>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</si>
  <si>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</si>
  <si>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</si>
  <si>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</si>
  <si>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</si>
  <si>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</si>
  <si>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</si>
  <si>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</si>
  <si>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</si>
  <si>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</si>
  <si>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</si>
  <si>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</si>
  <si>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</si>
  <si>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</si>
  <si>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</si>
  <si>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</si>
  <si>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</si>
  <si>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</si>
  <si>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</si>
  <si>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</si>
  <si>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</si>
  <si>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</si>
  <si>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</si>
  <si>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</si>
  <si>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</si>
  <si>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</si>
  <si>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</si>
  <si>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</si>
  <si>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</si>
  <si>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</si>
  <si>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</si>
  <si>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</si>
  <si>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</si>
  <si>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</si>
  <si>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</si>
  <si>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</si>
  <si>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</si>
  <si>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</si>
  <si>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</si>
  <si>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</si>
  <si>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</si>
  <si>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</si>
  <si>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</si>
  <si>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</si>
  <si>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</si>
  <si>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</si>
  <si>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</si>
  <si>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</si>
  <si>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</si>
  <si>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</si>
  <si>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</si>
  <si>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</si>
  <si>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</si>
  <si>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</si>
  <si>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</si>
  <si>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</si>
  <si>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</si>
  <si>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</si>
  <si>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</si>
  <si>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</si>
  <si>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</si>
  <si>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</si>
  <si>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</si>
  <si>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</si>
  <si>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</si>
  <si>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</si>
  <si>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</si>
  <si>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</si>
  <si>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</si>
  <si>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</si>
  <si>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</si>
  <si>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</si>
  <si>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</si>
  <si>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</si>
  <si>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</si>
  <si>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</si>
  <si>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</si>
  <si>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</si>
  <si>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</si>
  <si>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</si>
  <si>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</si>
  <si>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</si>
  <si>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</si>
  <si>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</si>
  <si>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</si>
  <si>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</si>
  <si>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</si>
  <si>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</si>
  <si>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</si>
  <si>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</si>
  <si>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</si>
  <si>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</si>
  <si>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</si>
  <si>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</si>
  <si>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</si>
  <si>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</si>
  <si>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</si>
  <si>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</si>
  <si>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</si>
  <si>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</si>
  <si>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</si>
  <si>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</si>
  <si>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</si>
  <si>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</si>
  <si>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</si>
  <si>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</si>
  <si>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</si>
  <si>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</si>
  <si>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</si>
  <si>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</si>
  <si>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</si>
  <si>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</si>
  <si>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</si>
  <si>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</si>
  <si>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</si>
  <si>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</si>
  <si>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</si>
  <si>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</si>
  <si>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</si>
  <si>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</si>
  <si>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</si>
  <si>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</si>
  <si>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</si>
  <si>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</si>
  <si>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</si>
  <si>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</si>
  <si>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</si>
  <si>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</si>
  <si>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</si>
  <si>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</si>
  <si>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</si>
  <si>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</si>
  <si>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</si>
  <si>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</si>
  <si>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</si>
  <si>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</si>
  <si>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</si>
  <si>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</si>
  <si>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</si>
  <si>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</si>
  <si>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</si>
  <si>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</si>
  <si>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</si>
  <si>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</si>
  <si>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</si>
  <si>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</si>
  <si>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</si>
  <si>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</si>
  <si>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</si>
  <si>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</si>
  <si>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</si>
  <si>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</si>
  <si>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</si>
  <si>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</si>
  <si>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</si>
  <si>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</si>
  <si>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</si>
  <si>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</si>
  <si>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</si>
  <si>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</si>
  <si>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</si>
  <si>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</si>
  <si>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</si>
  <si>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</si>
  <si>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</si>
  <si>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</si>
  <si>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</si>
  <si>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</si>
  <si>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</si>
  <si>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</si>
  <si>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</si>
  <si>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</si>
  <si>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</si>
  <si>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</si>
  <si>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</si>
  <si>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</si>
  <si>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</si>
  <si>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</si>
  <si>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</si>
  <si>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</si>
  <si>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</si>
  <si>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</si>
  <si>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</si>
  <si>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</si>
  <si>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</si>
  <si>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</si>
  <si>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</si>
  <si>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</si>
  <si>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</si>
  <si>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</si>
  <si>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</si>
  <si>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</si>
  <si>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</si>
  <si>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</si>
  <si>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</si>
  <si>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</si>
  <si>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</si>
  <si>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</si>
  <si>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</si>
  <si>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</si>
  <si>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</si>
  <si>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</si>
  <si>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</si>
  <si>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</si>
  <si>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</si>
  <si>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</si>
  <si>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</si>
  <si>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</si>
  <si>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</si>
  <si>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</si>
  <si>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</si>
  <si>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</si>
  <si>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</si>
  <si>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</si>
  <si>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</si>
  <si>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</si>
  <si>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</si>
  <si>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</si>
  <si>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</si>
  <si>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</si>
  <si>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</si>
  <si>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</si>
  <si>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</si>
  <si>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</si>
  <si>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</si>
  <si>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</si>
  <si>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</si>
  <si>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</si>
  <si>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</si>
  <si>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</si>
  <si>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</si>
  <si>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</si>
  <si>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</si>
  <si>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</si>
  <si>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</si>
  <si>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</si>
  <si>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</si>
  <si>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</si>
  <si>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</si>
  <si>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</si>
  <si>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</si>
  <si>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</si>
  <si>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</si>
  <si>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</si>
  <si>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</si>
  <si>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</si>
  <si>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</si>
  <si>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</si>
  <si>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</si>
  <si>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</si>
  <si>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</si>
  <si>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</si>
  <si>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</si>
  <si>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</si>
  <si>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</si>
  <si>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</si>
  <si>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</si>
  <si>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</si>
  <si>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</si>
  <si>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</si>
  <si>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</si>
  <si>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</si>
  <si>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</si>
  <si>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</si>
  <si>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</si>
  <si>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</si>
  <si>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</si>
  <si>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</si>
  <si>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</si>
  <si>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</si>
  <si>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</si>
  <si>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</si>
  <si>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</si>
  <si>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</si>
  <si>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</si>
  <si>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</si>
  <si>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</si>
  <si>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</si>
  <si>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</si>
  <si>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</si>
  <si>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</si>
  <si>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</si>
  <si>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</si>
  <si>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</si>
  <si>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</si>
  <si>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</si>
  <si>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</si>
  <si>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</si>
  <si>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</si>
  <si>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</si>
  <si>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</si>
  <si>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</si>
  <si>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</si>
  <si>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</si>
  <si>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</si>
  <si>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</si>
  <si>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</si>
  <si>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</si>
  <si>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</si>
  <si>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</si>
  <si>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</si>
  <si>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</si>
  <si>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</si>
  <si>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</si>
  <si>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</si>
  <si>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</si>
  <si>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</si>
  <si>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</si>
  <si>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</si>
  <si>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</si>
  <si>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</si>
  <si>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</si>
  <si>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</si>
  <si>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</si>
  <si>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</si>
  <si>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</si>
  <si>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</si>
  <si>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</si>
  <si>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</si>
  <si>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</si>
  <si>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</si>
  <si>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</si>
  <si>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</si>
  <si>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</si>
  <si>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</si>
  <si>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</si>
  <si>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</si>
  <si>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</si>
  <si>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</si>
  <si>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</si>
  <si>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</si>
  <si>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</si>
  <si>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</si>
  <si>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</si>
  <si>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</si>
  <si>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</si>
  <si>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</si>
  <si>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</si>
  <si>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</si>
  <si>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</si>
  <si>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</si>
  <si>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</si>
  <si>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</si>
  <si>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</si>
  <si>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</si>
  <si>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</si>
  <si>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</si>
  <si>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</si>
  <si>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</si>
  <si>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</si>
  <si>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</si>
  <si>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</si>
  <si>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</si>
  <si>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</si>
  <si>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</si>
  <si>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</si>
  <si>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</si>
  <si>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</si>
  <si>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</si>
  <si>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</si>
  <si>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</si>
  <si>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</si>
  <si>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</si>
  <si>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</si>
  <si>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</si>
  <si>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</si>
  <si>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</si>
  <si>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</si>
  <si>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</si>
  <si>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</si>
  <si>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</si>
  <si>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</si>
  <si>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</si>
  <si>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</si>
  <si>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</si>
  <si>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</si>
  <si>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</si>
  <si>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</si>
  <si>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</si>
  <si>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</si>
  <si>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</si>
  <si>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</si>
  <si>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</si>
  <si>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</si>
  <si>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</si>
  <si>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</si>
  <si>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</si>
  <si>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</si>
  <si>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</si>
  <si>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</si>
  <si>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</si>
  <si>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</si>
  <si>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</si>
  <si>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</si>
  <si>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</si>
  <si>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</si>
  <si>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</si>
  <si>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</si>
  <si>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</si>
  <si>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</si>
  <si>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</si>
  <si>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</si>
  <si>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</si>
  <si>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</si>
  <si>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</si>
  <si>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</si>
  <si>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</si>
  <si>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</si>
  <si>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</si>
  <si>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</si>
  <si>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</si>
  <si>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</si>
  <si>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</si>
  <si>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</si>
  <si>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</si>
  <si>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</si>
  <si>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</si>
  <si>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</si>
  <si>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</si>
  <si>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</si>
  <si>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</si>
  <si>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</si>
  <si>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</si>
  <si>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</si>
  <si>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</si>
  <si>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</si>
  <si>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</si>
  <si>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</si>
  <si>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</si>
  <si>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</si>
  <si>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</si>
  <si>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</si>
  <si>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</si>
  <si>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</si>
  <si>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</si>
  <si>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</si>
  <si>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</si>
  <si>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</si>
  <si>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</si>
  <si>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</si>
  <si>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</si>
  <si>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</si>
  <si>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</si>
  <si>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</si>
  <si>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</si>
  <si>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</si>
  <si>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</si>
  <si>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</si>
  <si>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</si>
  <si>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</si>
  <si>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</si>
  <si>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</si>
  <si>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</si>
  <si>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</si>
  <si>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</si>
  <si>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</si>
  <si>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</si>
  <si>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</si>
  <si>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</si>
  <si>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</si>
  <si>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</si>
  <si>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</si>
  <si>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</si>
  <si>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</si>
  <si>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</si>
  <si>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</si>
  <si>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</si>
  <si>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</si>
  <si>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</si>
  <si>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</si>
  <si>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</si>
  <si>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</si>
  <si>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</si>
  <si>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</si>
  <si>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</si>
  <si>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</si>
  <si>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</si>
  <si>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</si>
  <si>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</si>
  <si>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</si>
  <si>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</si>
  <si>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</si>
  <si>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</si>
  <si>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</si>
  <si>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</si>
  <si>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</si>
  <si>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</si>
  <si>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</si>
  <si>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</si>
  <si>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</si>
  <si>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</si>
  <si>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</si>
  <si>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</si>
  <si>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</si>
  <si>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</si>
  <si>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</si>
  <si>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</si>
  <si>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</si>
  <si>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</si>
  <si>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</si>
  <si>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</si>
  <si>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</si>
  <si>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</si>
  <si>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</si>
  <si>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</si>
  <si>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</si>
  <si>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</si>
  <si>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</si>
  <si>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</si>
  <si>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</si>
  <si>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</si>
  <si>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</si>
  <si>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</si>
  <si>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</si>
  <si>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</si>
  <si>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</si>
  <si>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</si>
  <si>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</si>
  <si>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</si>
  <si>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</si>
  <si>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</si>
  <si>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</si>
  <si>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</si>
  <si>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</si>
  <si>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</si>
  <si>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</si>
  <si>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</si>
  <si>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</si>
  <si>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</si>
  <si>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</si>
  <si>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</si>
  <si>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</si>
  <si>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</si>
  <si>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</si>
  <si>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</si>
  <si>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</si>
  <si>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</si>
  <si>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</si>
  <si>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</si>
  <si>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</si>
  <si>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</si>
  <si>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</si>
  <si>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</si>
  <si>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</si>
  <si>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</si>
  <si>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</si>
  <si>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</si>
  <si>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</si>
  <si>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</si>
  <si>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</si>
  <si>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</si>
  <si>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</si>
  <si>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</si>
  <si>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</si>
  <si>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</si>
  <si>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</si>
  <si>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</si>
  <si>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</si>
  <si>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</si>
  <si>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</si>
  <si>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</si>
  <si>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</si>
  <si>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</si>
  <si>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</si>
  <si>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</si>
  <si>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</si>
  <si>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</si>
  <si>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</si>
  <si>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</si>
  <si>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</si>
  <si>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</si>
  <si>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</si>
  <si>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</si>
  <si>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</si>
  <si>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</si>
  <si>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</si>
  <si>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</si>
  <si>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</si>
  <si>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</si>
  <si>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</si>
  <si>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</si>
  <si>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</si>
  <si>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</si>
  <si>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</si>
  <si>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</si>
  <si>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</si>
  <si>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</si>
  <si>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</si>
  <si>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</si>
  <si>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</si>
  <si>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</si>
  <si>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</si>
  <si>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</si>
  <si>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</si>
  <si>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</si>
  <si>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</si>
  <si>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</si>
  <si>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</si>
  <si>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</si>
  <si>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</si>
  <si>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</si>
  <si>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</si>
  <si>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</si>
  <si>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</si>
  <si>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</si>
  <si>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</si>
  <si>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</si>
  <si>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</si>
  <si>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</si>
  <si>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</si>
  <si>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</si>
  <si>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</si>
  <si>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</si>
  <si>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</si>
  <si>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</si>
  <si>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</si>
  <si>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</si>
  <si>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</si>
  <si>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</si>
  <si>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</si>
  <si>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</si>
  <si>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</si>
  <si>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</si>
  <si>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</si>
  <si>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</si>
  <si>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</si>
  <si>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</si>
  <si>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</si>
  <si>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</si>
  <si>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</si>
  <si>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</si>
  <si>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</si>
  <si>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</si>
  <si>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</si>
  <si>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</si>
  <si>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</si>
  <si>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</si>
  <si>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</si>
  <si>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</si>
  <si>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</si>
  <si>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</si>
  <si>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</si>
  <si>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</si>
  <si>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</si>
  <si>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</si>
  <si>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</si>
  <si>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</si>
  <si>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</si>
  <si>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</si>
  <si>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</si>
  <si>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</si>
  <si>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</si>
  <si>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</si>
  <si>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</si>
  <si>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</si>
  <si>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</si>
  <si>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</si>
  <si>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</si>
  <si>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</si>
  <si>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</si>
  <si>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</si>
  <si>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</si>
  <si>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</si>
  <si>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</si>
  <si>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</si>
  <si>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</si>
  <si>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</si>
  <si>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</si>
  <si>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</si>
  <si>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</si>
  <si>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</si>
  <si>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</si>
  <si>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</si>
  <si>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</si>
  <si>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</si>
  <si>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</si>
  <si>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</si>
  <si>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</si>
  <si>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</si>
  <si>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</si>
  <si>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</si>
  <si>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</si>
  <si>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</si>
  <si>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</si>
  <si>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</si>
  <si>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</si>
  <si>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</si>
  <si>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</si>
  <si>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</si>
  <si>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</si>
  <si>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</si>
  <si>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</si>
  <si>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</si>
  <si>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</si>
  <si>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</si>
  <si>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</si>
  <si>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</si>
  <si>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</si>
  <si>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</si>
  <si>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</si>
  <si>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</si>
  <si>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</si>
  <si>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</si>
  <si>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</si>
  <si>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</si>
  <si>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</si>
  <si>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</si>
  <si>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</si>
  <si>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</si>
  <si>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</si>
  <si>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</si>
  <si>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</si>
  <si>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</si>
  <si>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</si>
  <si>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</si>
  <si>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</si>
  <si>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</si>
  <si>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</si>
  <si>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</si>
  <si>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</si>
  <si>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</si>
  <si>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</si>
  <si>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</si>
  <si>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</si>
  <si>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</si>
  <si>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</si>
  <si>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</si>
  <si>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</si>
  <si>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</si>
  <si>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</si>
  <si>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</si>
  <si>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</si>
  <si>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</si>
  <si>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</si>
  <si>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</si>
  <si>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</si>
  <si>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</si>
  <si>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</si>
  <si>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</si>
  <si>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</si>
  <si>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</si>
  <si>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</si>
  <si>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</si>
  <si>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</si>
  <si>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</si>
  <si>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</si>
  <si>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</si>
  <si>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</si>
  <si>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</si>
  <si>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</si>
  <si>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</si>
  <si>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</si>
  <si>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</si>
  <si>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</si>
  <si>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</si>
  <si>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</si>
  <si>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</si>
  <si>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</si>
  <si>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</si>
  <si>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</si>
  <si>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</si>
  <si>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</si>
  <si>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</si>
  <si>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</si>
  <si>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</si>
  <si>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</si>
  <si>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</si>
  <si>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</si>
  <si>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</si>
  <si>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</si>
  <si>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</si>
  <si>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</si>
  <si>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</si>
  <si>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</si>
  <si>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</si>
  <si>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</si>
  <si>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</si>
  <si>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</si>
  <si>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</si>
  <si>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</si>
  <si>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</si>
  <si>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</si>
  <si>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</si>
  <si>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</si>
  <si>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</si>
  <si>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</si>
  <si>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</si>
  <si>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</si>
  <si>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</si>
  <si>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</si>
  <si>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</si>
  <si>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</si>
  <si>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</si>
  <si>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</si>
  <si>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</si>
  <si>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</si>
  <si>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</si>
  <si>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</si>
  <si>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</si>
  <si>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</si>
  <si>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</si>
  <si>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</si>
  <si>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</si>
  <si>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</si>
  <si>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</si>
  <si>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</si>
  <si>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</si>
  <si>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</si>
  <si>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</si>
  <si>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</si>
  <si>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</si>
  <si>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</si>
  <si>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</si>
  <si>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</si>
  <si>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</si>
  <si>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</si>
  <si>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</si>
  <si>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</si>
  <si>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</si>
  <si>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</si>
  <si>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</si>
  <si>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</si>
  <si>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</si>
  <si>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</si>
  <si>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</si>
  <si>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</si>
  <si>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</si>
  <si>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</si>
  <si>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</si>
  <si>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</si>
  <si>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</si>
  <si>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</si>
  <si>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</si>
  <si>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</si>
  <si>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</si>
  <si>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</si>
  <si>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</si>
  <si>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</si>
  <si>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</si>
  <si>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</si>
  <si>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</si>
  <si>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</si>
  <si>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</si>
  <si>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</si>
  <si>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</si>
  <si>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</si>
  <si>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</si>
  <si>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</si>
  <si>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</si>
  <si>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</si>
  <si>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</si>
  <si>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</si>
  <si>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</si>
  <si>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</si>
  <si>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</si>
  <si>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</si>
  <si>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</si>
  <si>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</si>
  <si>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</si>
  <si>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</si>
  <si>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</si>
  <si>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</si>
  <si>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</si>
  <si>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</si>
  <si>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</si>
  <si>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</si>
  <si>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</si>
  <si>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</si>
  <si>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</si>
  <si>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</si>
  <si>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</si>
  <si>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</si>
  <si>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</si>
  <si>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</si>
  <si>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</si>
  <si>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</si>
  <si>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</si>
  <si>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</si>
  <si>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</si>
  <si>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</si>
  <si>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</si>
  <si>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</si>
  <si>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</si>
  <si>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</si>
  <si>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</si>
  <si>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</si>
  <si>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</si>
  <si>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</si>
  <si>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</si>
  <si>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</si>
  <si>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</si>
  <si>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</si>
  <si>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</si>
  <si>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</si>
  <si>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</si>
  <si>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</si>
  <si>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</si>
  <si>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</si>
  <si>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</si>
  <si>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</si>
  <si>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</si>
  <si>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</si>
  <si>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</si>
  <si>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</si>
  <si>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</si>
  <si>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</si>
  <si>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</si>
  <si>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</si>
  <si>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</si>
  <si>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</si>
  <si>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</si>
  <si>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</si>
  <si>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</si>
  <si>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</si>
  <si>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</si>
  <si>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</si>
  <si>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</si>
  <si>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</si>
  <si>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</si>
  <si>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</si>
  <si>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</si>
  <si>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</si>
  <si>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</si>
  <si>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</si>
  <si>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</si>
  <si>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</si>
  <si>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</si>
  <si>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</si>
  <si>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</si>
  <si>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</si>
  <si>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</si>
  <si>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</si>
  <si>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</si>
  <si>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</si>
  <si>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</si>
  <si>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</si>
  <si>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</si>
  <si>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</si>
  <si>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</si>
  <si>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</si>
  <si>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</si>
  <si>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</si>
  <si>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</si>
  <si>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</si>
  <si>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</si>
  <si>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</si>
  <si>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</si>
  <si>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</si>
  <si>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</si>
  <si>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</si>
  <si>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</si>
  <si>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</si>
  <si>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</si>
  <si>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</si>
  <si>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</si>
  <si>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</si>
  <si>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</si>
  <si>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</si>
  <si>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</si>
  <si>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</si>
  <si>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</si>
  <si>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</si>
  <si>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</si>
  <si>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</si>
  <si>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</si>
  <si>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</si>
  <si>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</si>
  <si>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</si>
  <si>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</si>
  <si>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</si>
  <si>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</si>
  <si>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</si>
  <si>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</si>
  <si>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</si>
  <si>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</si>
  <si>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</si>
  <si>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</si>
  <si>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</si>
  <si>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</si>
  <si>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</si>
  <si>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</si>
  <si>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</si>
  <si>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</si>
  <si>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</si>
  <si>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</si>
  <si>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</si>
  <si>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</si>
  <si>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</si>
  <si>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</si>
  <si>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</si>
  <si>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</si>
  <si>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</si>
  <si>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</si>
  <si>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</si>
  <si>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</si>
  <si>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</si>
  <si>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</si>
  <si>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</si>
  <si>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</si>
  <si>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</si>
  <si>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</si>
  <si>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</si>
  <si>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</si>
  <si>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</si>
  <si>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</si>
  <si>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</si>
  <si>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</si>
  <si>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</si>
  <si>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</si>
  <si>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</si>
  <si>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</si>
  <si>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</si>
  <si>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</si>
  <si>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</si>
  <si>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</si>
  <si>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</si>
  <si>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</si>
  <si>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</si>
  <si>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</si>
  <si>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</si>
  <si>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</si>
  <si>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</si>
  <si>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</si>
  <si>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</si>
  <si>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</si>
  <si>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</si>
  <si>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</si>
  <si>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</si>
  <si>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</si>
  <si>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</si>
  <si>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</si>
  <si>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</si>
  <si>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</si>
  <si>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</si>
  <si>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</si>
  <si>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</si>
  <si>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</si>
  <si>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</si>
  <si>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</si>
  <si>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</si>
  <si>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</si>
  <si>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</si>
  <si>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</si>
  <si>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</si>
  <si>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</si>
  <si>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</si>
  <si>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</si>
  <si>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</si>
  <si>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</si>
  <si>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</si>
  <si>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</si>
  <si>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</si>
  <si>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</si>
  <si>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</si>
  <si>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</si>
  <si>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</si>
  <si>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</si>
  <si>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</si>
  <si>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</si>
  <si>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</si>
  <si>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</si>
  <si>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</si>
  <si>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</si>
  <si>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</si>
  <si>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</si>
  <si>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</si>
  <si>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</si>
  <si>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</si>
  <si>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</si>
  <si>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</si>
  <si>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</si>
  <si>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</si>
  <si>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</si>
  <si>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</si>
  <si>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</si>
  <si>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</si>
  <si>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</si>
  <si>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</si>
  <si>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</si>
  <si>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</si>
  <si>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</si>
  <si>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</si>
  <si>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</si>
  <si>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</si>
  <si>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</si>
  <si>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</si>
  <si>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</si>
  <si>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</si>
  <si>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</si>
  <si>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</si>
  <si>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</si>
  <si>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</si>
  <si>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</si>
  <si>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</si>
  <si>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</si>
  <si>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</si>
  <si>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</si>
  <si>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</si>
  <si>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</si>
  <si>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</si>
  <si>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</si>
  <si>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</si>
  <si>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</si>
  <si>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</si>
  <si>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</si>
  <si>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</si>
  <si>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</si>
  <si>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</si>
  <si>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</si>
  <si>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</si>
  <si>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</si>
  <si>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</si>
  <si>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</si>
  <si>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</si>
  <si>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</si>
  <si>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</si>
  <si>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</si>
  <si>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</si>
  <si>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</si>
  <si>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</si>
  <si>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</si>
  <si>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</si>
  <si>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</si>
  <si>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</si>
  <si>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</si>
  <si>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</si>
  <si>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</si>
  <si>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</si>
  <si>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</si>
  <si>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</si>
  <si>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</si>
  <si>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</si>
  <si>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</si>
  <si>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</si>
  <si>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</si>
  <si>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</si>
  <si>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</si>
  <si>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</si>
  <si>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</si>
  <si>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</si>
  <si>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</si>
  <si>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</si>
  <si>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</si>
  <si>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</si>
  <si>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</si>
  <si>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</si>
  <si>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</si>
  <si>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</si>
  <si>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</si>
  <si>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</si>
  <si>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</si>
  <si>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</si>
  <si>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</si>
  <si>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</si>
  <si>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</si>
  <si>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</si>
  <si>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</si>
  <si>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</si>
  <si>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</si>
  <si>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</si>
  <si>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</si>
  <si>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</si>
  <si>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</si>
  <si>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</si>
  <si>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</si>
  <si>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</si>
  <si>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</si>
  <si>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</si>
  <si>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</si>
  <si>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</si>
  <si>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</si>
  <si>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</si>
  <si>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</si>
  <si>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</si>
  <si>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</si>
  <si>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</si>
  <si>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</si>
  <si>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</si>
  <si>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</si>
  <si>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</si>
  <si>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</si>
  <si>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</si>
  <si>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</si>
  <si>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</si>
  <si>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</si>
  <si>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</si>
  <si>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</si>
  <si>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</si>
  <si>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</si>
  <si>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</si>
  <si>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</si>
  <si>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</si>
  <si>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</si>
  <si>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</si>
  <si>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</si>
  <si>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</si>
  <si>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</si>
  <si>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</si>
  <si>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</si>
  <si>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</si>
  <si>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</si>
  <si>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</si>
  <si>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</si>
  <si>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</si>
  <si>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</si>
  <si>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</si>
  <si>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</si>
  <si>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</si>
  <si>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</si>
  <si>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</si>
  <si>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</si>
  <si>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</si>
  <si>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</si>
  <si>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</si>
  <si>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</si>
  <si>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</si>
  <si>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</si>
  <si>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</si>
  <si>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</si>
  <si>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</si>
  <si>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</si>
  <si>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</si>
  <si>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</si>
  <si>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</si>
  <si>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</si>
  <si>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</si>
  <si>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</si>
  <si>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</si>
  <si>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</si>
  <si>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</si>
  <si>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</si>
  <si>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</si>
  <si>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</si>
  <si>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</si>
  <si>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</si>
  <si>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</si>
  <si>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</si>
  <si>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</si>
  <si>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</si>
  <si>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</si>
  <si>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</si>
  <si>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</si>
  <si>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</si>
  <si>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</si>
  <si>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</si>
  <si>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</si>
  <si>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</si>
  <si>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</si>
  <si>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</si>
  <si>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</si>
  <si>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</si>
  <si>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</si>
  <si>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</si>
  <si>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</si>
  <si>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</si>
  <si>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</si>
  <si>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</si>
  <si>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</si>
  <si>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</si>
  <si>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</si>
  <si>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</si>
  <si>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</si>
  <si>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</si>
  <si>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</si>
  <si>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</si>
  <si>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</si>
  <si>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</si>
  <si>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</si>
  <si>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</si>
  <si>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</si>
  <si>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</si>
  <si>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</si>
  <si>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</si>
  <si>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</si>
  <si>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</si>
  <si>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</si>
  <si>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</si>
  <si>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</si>
  <si>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</si>
  <si>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</si>
  <si>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</si>
  <si>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</si>
  <si>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</si>
  <si>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</si>
  <si>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</si>
  <si>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</si>
  <si>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</si>
  <si>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</si>
  <si>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</si>
  <si>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</si>
  <si>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</si>
  <si>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</si>
  <si>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</si>
  <si>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</si>
  <si>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</si>
  <si>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</si>
  <si>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</si>
  <si>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</si>
  <si>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</si>
  <si>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</si>
  <si>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</si>
  <si>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</si>
  <si>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</si>
  <si>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</si>
  <si>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</si>
  <si>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</si>
  <si>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</si>
  <si>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</si>
  <si>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</si>
  <si>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</si>
  <si>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</si>
  <si>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</si>
  <si>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</si>
  <si>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</si>
  <si>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</si>
  <si>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</si>
  <si>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</si>
  <si>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</si>
  <si>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</si>
  <si>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</si>
  <si>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</si>
  <si>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</si>
  <si>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</si>
  <si>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</si>
  <si>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</si>
  <si>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</si>
  <si>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</si>
  <si>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</si>
  <si>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</si>
  <si>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</si>
  <si>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</si>
  <si>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</si>
  <si>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</si>
  <si>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</si>
  <si>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</si>
  <si>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</si>
  <si>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</si>
  <si>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</si>
  <si>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</si>
  <si>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</si>
  <si>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</si>
  <si>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</si>
  <si>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</si>
  <si>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</si>
  <si>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</si>
  <si>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</si>
  <si>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</si>
  <si>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</si>
  <si>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</si>
  <si>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</si>
  <si>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</si>
  <si>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</si>
  <si>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</si>
  <si>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</si>
  <si>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</si>
  <si>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</si>
  <si>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</si>
  <si>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</si>
  <si>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</si>
  <si>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</si>
  <si>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</si>
  <si>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</si>
  <si>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</si>
  <si>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</si>
  <si>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</si>
  <si>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</si>
  <si>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</si>
  <si>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</si>
  <si>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</si>
  <si>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</si>
  <si>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</si>
  <si>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</si>
  <si>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</si>
  <si>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</si>
  <si>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</si>
  <si>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</si>
  <si>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</si>
  <si>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</si>
  <si>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</si>
  <si>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</si>
  <si>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</si>
  <si>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</si>
  <si>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</si>
  <si>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</si>
  <si>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</si>
  <si>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</si>
  <si>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</si>
  <si>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</si>
  <si>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</si>
  <si>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</si>
  <si>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</si>
  <si>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</si>
  <si>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</si>
  <si>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</si>
  <si>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</si>
  <si>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</si>
  <si>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</si>
  <si>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</si>
  <si>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</si>
  <si>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</si>
  <si>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</si>
  <si>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</si>
  <si>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</si>
  <si>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</si>
  <si>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</si>
  <si>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</si>
  <si>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</si>
  <si>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</si>
  <si>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</si>
  <si>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</si>
  <si>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</si>
  <si>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</si>
  <si>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</si>
  <si>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</si>
  <si>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</si>
  <si>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</si>
  <si>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</si>
  <si>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</si>
  <si>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</si>
  <si>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</si>
  <si>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</si>
  <si>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</si>
  <si>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</si>
  <si>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</si>
  <si>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</si>
  <si>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</si>
  <si>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</si>
  <si>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</si>
  <si>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</si>
  <si>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</si>
  <si>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</si>
  <si>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</si>
  <si>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</si>
  <si>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</si>
  <si>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</si>
  <si>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</si>
  <si>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</si>
  <si>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</si>
  <si>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</si>
  <si>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</si>
  <si>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</si>
  <si>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</si>
  <si>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</si>
  <si>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</si>
  <si>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</si>
  <si>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</si>
  <si>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</si>
  <si>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</si>
  <si>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</si>
  <si>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</si>
  <si>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</si>
  <si>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</si>
  <si>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</si>
  <si>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</si>
  <si>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</si>
  <si>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</si>
  <si>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</si>
  <si>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</si>
  <si>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</si>
  <si>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</si>
  <si>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</si>
  <si>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</si>
  <si>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</si>
  <si>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</si>
  <si>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</si>
  <si>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</si>
  <si>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</si>
  <si>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</si>
  <si>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</si>
  <si>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</si>
  <si>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</si>
  <si>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</si>
  <si>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</si>
  <si>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</si>
  <si>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</si>
  <si>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</si>
  <si>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</si>
  <si>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</si>
  <si>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</si>
  <si>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</si>
  <si>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</si>
  <si>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</si>
  <si>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</si>
  <si>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</si>
  <si>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</si>
  <si>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</si>
  <si>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</si>
  <si>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</si>
  <si>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</si>
  <si>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</si>
  <si>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</si>
  <si>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</si>
  <si>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</si>
  <si>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</si>
  <si>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</si>
  <si>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</si>
  <si>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</si>
  <si>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</si>
  <si>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</si>
  <si>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</si>
  <si>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</si>
  <si>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</si>
  <si>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</si>
  <si>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</si>
  <si>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</si>
  <si>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</si>
  <si>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</si>
  <si>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</si>
  <si>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</si>
  <si>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</si>
  <si>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</si>
  <si>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</si>
  <si>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</si>
  <si>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</si>
  <si>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</si>
  <si>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</si>
  <si>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</si>
  <si>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</si>
  <si>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</si>
  <si>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</si>
  <si>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</si>
  <si>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</si>
  <si>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</si>
  <si>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</si>
  <si>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</si>
  <si>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</si>
  <si>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</si>
  <si>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</si>
  <si>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</si>
  <si>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</si>
  <si>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</si>
  <si>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</si>
  <si>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</si>
  <si>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</si>
  <si>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</si>
  <si>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</si>
  <si>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</si>
  <si>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</si>
  <si>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</si>
  <si>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</si>
  <si>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</si>
  <si>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</si>
  <si>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</si>
  <si>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</si>
  <si>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</si>
  <si>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</si>
  <si>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</si>
  <si>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</si>
  <si>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</si>
  <si>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</si>
  <si>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</si>
  <si>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</si>
  <si>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</si>
  <si>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</si>
  <si>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</si>
  <si>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</si>
  <si>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</si>
  <si>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</si>
  <si>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</si>
  <si>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</si>
  <si>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</si>
  <si>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</si>
  <si>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</si>
  <si>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</si>
  <si>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</si>
  <si>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</si>
  <si>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</si>
  <si>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</si>
  <si>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</si>
  <si>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</si>
  <si>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</si>
  <si>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</si>
  <si>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</si>
  <si>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</si>
  <si>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</si>
  <si>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</si>
  <si>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</si>
  <si>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</si>
  <si>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</si>
  <si>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</si>
  <si>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</si>
  <si>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</si>
  <si>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</si>
  <si>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</si>
  <si>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</si>
  <si>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</si>
  <si>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</si>
  <si>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</si>
  <si>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</si>
  <si>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</si>
  <si>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</si>
  <si>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</si>
  <si>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</si>
  <si>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</si>
  <si>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</si>
  <si>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</si>
  <si>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</si>
  <si>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</si>
  <si>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</si>
  <si>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</si>
  <si>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</si>
  <si>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</si>
  <si>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</si>
  <si>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</si>
  <si>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</si>
  <si>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</si>
  <si>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</si>
  <si>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</si>
  <si>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</si>
  <si>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</si>
  <si>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</si>
  <si>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</si>
  <si>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</si>
  <si>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</si>
  <si>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</si>
  <si>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</si>
  <si>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</si>
  <si>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</si>
  <si>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</si>
  <si>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</si>
  <si>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</si>
  <si>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</si>
  <si>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</si>
  <si>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</si>
  <si>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</si>
  <si>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</si>
  <si>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</si>
  <si>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</si>
  <si>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</si>
  <si>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</si>
  <si>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</si>
  <si>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</si>
  <si>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</si>
  <si>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</si>
  <si>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</si>
  <si>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</si>
  <si>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</si>
  <si>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</si>
  <si>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</si>
  <si>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</si>
  <si>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</si>
  <si>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</si>
  <si>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</si>
  <si>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</si>
  <si>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</si>
  <si>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</si>
  <si>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</si>
  <si>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</si>
  <si>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</si>
  <si>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</si>
  <si>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</si>
  <si>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</si>
  <si>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</si>
  <si>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</si>
  <si>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</si>
  <si>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</si>
  <si>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</si>
  <si>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</si>
  <si>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</si>
  <si>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</si>
  <si>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</si>
  <si>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</si>
  <si>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</si>
  <si>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</si>
  <si>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</si>
  <si>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</si>
  <si>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</si>
  <si>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</si>
  <si>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</si>
  <si>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</si>
  <si>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</si>
  <si>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</si>
  <si>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</si>
  <si>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</si>
  <si>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</si>
  <si>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</si>
  <si>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</si>
  <si>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</si>
  <si>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</si>
  <si>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</si>
  <si>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</si>
  <si>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</si>
  <si>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</si>
  <si>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</si>
  <si>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</si>
  <si>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</si>
  <si>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</si>
  <si>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</si>
  <si>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</si>
  <si>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</si>
  <si>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</si>
  <si>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</si>
  <si>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</si>
  <si>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</si>
  <si>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</si>
  <si>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</si>
  <si>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</si>
  <si>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</si>
  <si>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</si>
  <si>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</si>
  <si>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</si>
  <si>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</si>
  <si>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</si>
  <si>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</si>
  <si>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</si>
  <si>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</si>
  <si>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</si>
  <si>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</si>
  <si>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</si>
  <si>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</si>
  <si>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</si>
  <si>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</si>
  <si>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</si>
  <si>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</si>
  <si>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</si>
  <si>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</si>
  <si>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</si>
  <si>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</si>
  <si>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</si>
  <si>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</si>
  <si>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</si>
  <si>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</si>
  <si>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</si>
  <si>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</si>
  <si>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</si>
  <si>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</si>
  <si>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</si>
  <si>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</si>
  <si>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</si>
  <si>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</si>
  <si>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</si>
  <si>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</si>
  <si>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</si>
  <si>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</si>
  <si>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</si>
  <si>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</si>
  <si>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</si>
  <si>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</si>
  <si>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</si>
  <si>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</si>
  <si>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</si>
  <si>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</si>
  <si>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</si>
  <si>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</si>
  <si>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</si>
  <si>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</si>
  <si>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</si>
  <si>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</si>
  <si>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</si>
  <si>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</si>
  <si>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</si>
  <si>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</si>
  <si>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</si>
  <si>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</si>
  <si>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</si>
  <si>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</si>
  <si>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</si>
  <si>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</si>
  <si>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</si>
  <si>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</si>
  <si>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</si>
  <si>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</si>
  <si>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</si>
  <si>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</si>
  <si>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</si>
  <si>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</si>
  <si>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</si>
  <si>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</si>
  <si>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</si>
  <si>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</si>
  <si>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</si>
  <si>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</si>
  <si>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</si>
  <si>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</si>
  <si>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</si>
  <si>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</si>
  <si>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</si>
  <si>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</si>
  <si>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</si>
  <si>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</si>
  <si>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</si>
  <si>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</si>
  <si>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</si>
  <si>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</si>
  <si>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</si>
  <si>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</si>
  <si>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</si>
  <si>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</si>
  <si>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</si>
  <si>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</si>
  <si>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</si>
  <si>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</si>
  <si>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</si>
  <si>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</si>
  <si>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</si>
  <si>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</si>
  <si>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</si>
  <si>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</si>
  <si>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</si>
  <si>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</si>
  <si>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</si>
  <si>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</si>
  <si>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</si>
  <si>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</si>
  <si>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</si>
  <si>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</si>
  <si>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</si>
  <si>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</si>
  <si>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</si>
  <si>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</si>
  <si>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</si>
  <si>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</si>
  <si>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</si>
  <si>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</si>
  <si>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</si>
  <si>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</si>
  <si>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</si>
  <si>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</si>
  <si>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</si>
  <si>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</si>
  <si>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</si>
  <si>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</si>
  <si>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</si>
  <si>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</si>
  <si>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</si>
  <si>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</si>
  <si>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</si>
  <si>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</si>
  <si>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</si>
  <si>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</si>
  <si>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</si>
  <si>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</si>
  <si>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</si>
  <si>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</si>
  <si>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</si>
  <si>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</si>
  <si>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</si>
  <si>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</si>
  <si>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</si>
  <si>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</si>
  <si>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</si>
  <si>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</si>
  <si>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</si>
  <si>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</si>
  <si>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</si>
  <si>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</si>
  <si>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</si>
  <si>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</si>
  <si>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</si>
  <si>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</si>
  <si>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</si>
  <si>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</si>
  <si>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</si>
  <si>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</si>
  <si>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</si>
  <si>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</si>
  <si>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</si>
  <si>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</si>
  <si>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</si>
  <si>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</si>
  <si>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</si>
  <si>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</si>
  <si>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</si>
  <si>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</si>
  <si>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</si>
  <si>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</si>
  <si>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</si>
  <si>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</si>
  <si>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</si>
  <si>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</si>
  <si>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</si>
  <si>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</si>
  <si>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</si>
  <si>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</si>
  <si>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</si>
  <si>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</si>
  <si>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</si>
  <si>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</si>
  <si>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</si>
  <si>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</si>
  <si>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</si>
  <si>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</si>
  <si>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</si>
  <si>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</si>
  <si>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</si>
  <si>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</si>
  <si>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</si>
  <si>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</si>
  <si>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</si>
  <si>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</si>
  <si>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</si>
  <si>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</si>
  <si>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</si>
  <si>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</si>
  <si>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</si>
  <si>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</si>
  <si>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</si>
  <si>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</si>
  <si>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</si>
  <si>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</si>
  <si>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</si>
  <si>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</si>
  <si>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</si>
  <si>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</si>
  <si>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</si>
  <si>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</si>
  <si>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</si>
  <si>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</si>
  <si>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</si>
  <si>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</si>
  <si>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</si>
  <si>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</si>
  <si>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</si>
  <si>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</si>
  <si>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</si>
  <si>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</si>
  <si>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</si>
  <si>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</si>
  <si>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</si>
  <si>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</si>
  <si>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</si>
  <si>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</si>
  <si>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</si>
  <si>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</si>
  <si>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</si>
  <si>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</si>
  <si>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</si>
  <si>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</si>
  <si>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</si>
  <si>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</si>
  <si>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</si>
  <si>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</si>
  <si>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</si>
  <si>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</si>
  <si>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</si>
  <si>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</si>
  <si>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</si>
  <si>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</si>
  <si>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</si>
  <si>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</si>
  <si>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</si>
  <si>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</si>
  <si>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</si>
  <si>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</si>
  <si>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</si>
  <si>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</si>
  <si>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</si>
  <si>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</si>
  <si>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</si>
  <si>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</si>
  <si>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</si>
  <si>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</si>
  <si>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</si>
  <si>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</si>
  <si>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</si>
  <si>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</si>
  <si>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</si>
  <si>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</si>
  <si>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</si>
  <si>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</si>
  <si>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</si>
  <si>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</si>
  <si>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</si>
  <si>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</si>
  <si>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</si>
  <si>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</si>
  <si>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</si>
  <si>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</si>
  <si>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</si>
  <si>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</si>
  <si>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</si>
  <si>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</si>
  <si>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</si>
  <si>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</si>
  <si>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</si>
  <si>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</si>
  <si>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</si>
  <si>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</si>
  <si>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</si>
  <si>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</si>
  <si>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</si>
  <si>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</si>
  <si>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</si>
  <si>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</si>
  <si>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</si>
  <si>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</si>
  <si>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</si>
  <si>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</si>
  <si>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</si>
  <si>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</si>
  <si>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</si>
  <si>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</si>
  <si>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</si>
  <si>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</si>
  <si>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</si>
  <si>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</si>
  <si>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</si>
  <si>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</si>
  <si>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</si>
  <si>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</si>
  <si>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</si>
  <si>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</si>
  <si>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</si>
  <si>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</si>
  <si>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</si>
  <si>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</si>
  <si>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</si>
  <si>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</si>
  <si>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</si>
  <si>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</si>
  <si>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</si>
  <si>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</si>
  <si>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</si>
  <si>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</si>
  <si>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</si>
  <si>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</si>
  <si>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</si>
  <si>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</si>
  <si>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</si>
  <si>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</si>
  <si>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</si>
  <si>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</si>
  <si>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</si>
  <si>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</si>
  <si>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</si>
  <si>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</si>
  <si>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</si>
  <si>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</si>
  <si>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</si>
  <si>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</si>
  <si>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</si>
  <si>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</si>
  <si>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</si>
  <si>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</si>
  <si>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</si>
  <si>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</si>
  <si>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</si>
  <si>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</si>
  <si>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</si>
  <si>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</si>
  <si>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</si>
  <si>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</si>
  <si>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</si>
  <si>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</si>
  <si>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</si>
  <si>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</si>
  <si>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</si>
  <si>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</si>
  <si>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</si>
  <si>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</si>
  <si>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</si>
  <si>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</si>
  <si>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</si>
  <si>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</si>
  <si>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</si>
  <si>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</si>
  <si>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</si>
  <si>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</si>
  <si>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</si>
  <si>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</si>
  <si>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</si>
  <si>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</si>
  <si>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</si>
  <si>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</si>
  <si>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</si>
  <si>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</si>
  <si>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</si>
  <si>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</si>
  <si>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</si>
  <si>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</si>
  <si>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</si>
  <si>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</si>
  <si>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</si>
  <si>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</si>
  <si>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</si>
  <si>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</si>
  <si>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</si>
  <si>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</si>
  <si>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</si>
  <si>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</si>
  <si>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</si>
  <si>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</si>
  <si>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</si>
  <si>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</si>
  <si>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</si>
  <si>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</si>
  <si>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</si>
  <si>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</si>
  <si>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</si>
  <si>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</si>
  <si>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</si>
  <si>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</si>
  <si>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</si>
  <si>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</si>
  <si>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</si>
  <si>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</si>
  <si>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</si>
  <si>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</si>
  <si>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</si>
  <si>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</si>
  <si>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</si>
  <si>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</si>
  <si>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</si>
  <si>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</si>
  <si>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</si>
  <si>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</si>
  <si>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</si>
  <si>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</si>
  <si>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</si>
  <si>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</si>
  <si>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</si>
  <si>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</si>
  <si>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</si>
  <si>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</si>
  <si>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</si>
  <si>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</si>
  <si>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</si>
  <si>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</si>
  <si>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</si>
  <si>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</si>
  <si>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</si>
  <si>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</si>
  <si>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</si>
  <si>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</si>
  <si>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</si>
  <si>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</si>
  <si>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</si>
  <si>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</si>
  <si>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</si>
  <si>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</si>
  <si>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</si>
  <si>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</si>
  <si>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</si>
  <si>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</si>
  <si>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</si>
  <si>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</si>
  <si>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</si>
  <si>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</si>
  <si>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</si>
  <si>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</si>
  <si>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</si>
  <si>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</si>
  <si>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</si>
  <si>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</si>
  <si>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</si>
  <si>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</si>
  <si>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</si>
  <si>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</si>
  <si>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</si>
  <si>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</si>
  <si>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</si>
  <si>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</si>
  <si>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</si>
  <si>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</si>
  <si>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</si>
  <si>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</si>
  <si>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</si>
  <si>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</si>
  <si>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</si>
  <si>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</si>
  <si>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</si>
  <si>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</si>
  <si>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</si>
  <si>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</si>
  <si>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</si>
  <si>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</si>
  <si>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</si>
  <si>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</si>
  <si>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</si>
  <si>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</si>
  <si>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</si>
  <si>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</si>
  <si>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</si>
  <si>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</si>
  <si>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</si>
  <si>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</si>
  <si>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</si>
  <si>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</si>
  <si>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</si>
  <si>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</si>
  <si>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</si>
  <si>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</si>
  <si>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</si>
  <si>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</si>
  <si>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</si>
  <si>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</si>
  <si>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</si>
  <si>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</si>
  <si>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</si>
  <si>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</si>
  <si>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</si>
  <si>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</si>
  <si>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</si>
  <si>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</si>
  <si>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</si>
  <si>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</si>
  <si>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</si>
  <si>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</si>
  <si>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</si>
  <si>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</si>
  <si>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</si>
  <si>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</si>
  <si>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</si>
  <si>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</si>
  <si>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</si>
  <si>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</si>
  <si>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</si>
  <si>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</si>
  <si>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</si>
  <si>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</si>
  <si>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</si>
  <si>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</si>
  <si>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</si>
  <si>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</si>
  <si>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</si>
  <si>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</si>
  <si>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</si>
  <si>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</si>
  <si>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</si>
  <si>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</si>
  <si>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</si>
  <si>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</si>
  <si>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</si>
  <si>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</si>
  <si>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</si>
  <si>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</si>
  <si>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</si>
  <si>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</si>
  <si>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</si>
  <si>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</si>
  <si>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</si>
  <si>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</si>
  <si>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</si>
  <si>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</si>
  <si>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</si>
  <si>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</si>
  <si>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</si>
  <si>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</si>
  <si>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</si>
  <si>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</si>
  <si>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</si>
  <si>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</si>
  <si>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</si>
  <si>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</si>
  <si>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</si>
  <si>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</si>
  <si>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</si>
  <si>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</si>
  <si>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</si>
  <si>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</si>
  <si>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</si>
  <si>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</si>
  <si>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</si>
  <si>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</si>
  <si>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</si>
  <si>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</si>
  <si>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</si>
  <si>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</si>
  <si>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</si>
  <si>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</si>
  <si>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</si>
  <si>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</si>
  <si>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</si>
  <si>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</si>
  <si>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</si>
  <si>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</si>
  <si>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</si>
  <si>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</si>
  <si>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</si>
  <si>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</si>
  <si>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</si>
  <si>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</si>
  <si>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</si>
  <si>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</si>
  <si>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</si>
  <si>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</si>
  <si>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</si>
  <si>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</si>
  <si>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</si>
  <si>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</si>
  <si>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</si>
  <si>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</si>
  <si>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</si>
  <si>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</si>
  <si>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</si>
  <si>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</si>
  <si>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</si>
  <si>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</si>
  <si>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</si>
  <si>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</si>
  <si>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</si>
  <si>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</si>
  <si>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</si>
  <si>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</si>
  <si>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</si>
  <si>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</si>
  <si>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</si>
  <si>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</si>
  <si>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</si>
  <si>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</si>
  <si>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</si>
  <si>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</si>
  <si>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</si>
  <si>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</si>
  <si>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</si>
  <si>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</si>
  <si>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</si>
  <si>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</si>
  <si>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</si>
  <si>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</si>
  <si>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</si>
  <si>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</si>
  <si>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</si>
  <si>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</si>
  <si>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</si>
  <si>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</si>
  <si>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</si>
  <si>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</si>
  <si>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</si>
  <si>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</si>
  <si>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</si>
  <si>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</si>
  <si>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</si>
  <si>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</si>
  <si>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</si>
  <si>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</si>
  <si>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</si>
  <si>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</si>
  <si>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</si>
  <si>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</si>
  <si>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</si>
  <si>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</si>
  <si>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</si>
  <si>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</si>
  <si>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</si>
  <si>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</si>
  <si>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</si>
  <si>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</si>
  <si>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</si>
  <si>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</si>
  <si>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</si>
  <si>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</si>
  <si>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</si>
  <si>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</si>
  <si>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</si>
  <si>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</si>
  <si>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</si>
  <si>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</si>
  <si>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</si>
  <si>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</si>
  <si>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</si>
  <si>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</si>
  <si>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</si>
  <si>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</si>
  <si>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</si>
  <si>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</si>
  <si>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</si>
  <si>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</si>
  <si>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</si>
  <si>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</si>
  <si>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</si>
  <si>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</si>
  <si>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</si>
  <si>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</si>
  <si>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</si>
  <si>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</si>
  <si>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</si>
  <si>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</si>
  <si>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</si>
  <si>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</si>
  <si>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</si>
  <si>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</si>
  <si>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</si>
  <si>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</si>
  <si>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</si>
  <si>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</si>
  <si>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</si>
  <si>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</si>
  <si>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</si>
  <si>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</si>
  <si>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</si>
  <si>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</si>
  <si>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</si>
  <si>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</si>
  <si>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</si>
  <si>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</si>
  <si>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</si>
  <si>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</si>
  <si>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</si>
  <si>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</si>
  <si>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</si>
  <si>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</si>
  <si>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</si>
  <si>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</si>
  <si>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</si>
  <si>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</si>
  <si>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</si>
  <si>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</si>
  <si>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</si>
  <si>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</si>
  <si>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</si>
  <si>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</si>
  <si>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</si>
  <si>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</si>
  <si>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</si>
  <si>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</si>
  <si>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</si>
  <si>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</si>
  <si>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</si>
  <si>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</si>
  <si>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</si>
  <si>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</si>
  <si>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</si>
  <si>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</si>
  <si>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</si>
  <si>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</si>
  <si>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</si>
  <si>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</si>
  <si>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</si>
  <si>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</si>
  <si>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</si>
  <si>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</si>
  <si>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</si>
  <si>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</si>
  <si>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</si>
  <si>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</si>
  <si>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</si>
  <si>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</si>
  <si>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</si>
  <si>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</si>
  <si>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</si>
  <si>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</si>
  <si>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</si>
  <si>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</si>
  <si>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</si>
  <si>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</si>
  <si>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</si>
  <si>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</si>
  <si>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</si>
  <si>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</si>
  <si>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</si>
  <si>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</si>
  <si>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</si>
  <si>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</si>
  <si>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</si>
  <si>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</si>
  <si>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</si>
  <si>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</si>
  <si>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</si>
  <si>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</si>
  <si>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</si>
  <si>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</si>
  <si>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</si>
  <si>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</si>
  <si>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</si>
  <si>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</si>
  <si>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</si>
  <si>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</si>
  <si>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</si>
  <si>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</si>
  <si>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</si>
  <si>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</si>
  <si>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</si>
  <si>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</si>
  <si>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</si>
  <si>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</si>
  <si>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</si>
  <si>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</si>
  <si>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</si>
  <si>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</si>
  <si>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</si>
  <si>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</si>
  <si>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</si>
  <si>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</si>
  <si>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</si>
  <si>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</si>
  <si>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</si>
  <si>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</si>
  <si>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</si>
  <si>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</si>
  <si>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</si>
  <si>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</si>
  <si>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</si>
  <si>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</si>
  <si>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</si>
  <si>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</si>
  <si>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</si>
  <si>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</si>
  <si>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</si>
  <si>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</si>
  <si>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</si>
  <si>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</si>
  <si>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</si>
  <si>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</si>
  <si>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</si>
  <si>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</si>
  <si>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</si>
  <si>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</si>
  <si>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</si>
  <si>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</si>
  <si>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</si>
  <si>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</si>
  <si>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</si>
  <si>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</si>
  <si>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</si>
  <si>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</si>
  <si>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</si>
  <si>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</si>
  <si>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</si>
  <si>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</si>
  <si>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</si>
  <si>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</si>
  <si>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</si>
  <si>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</si>
  <si>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</si>
  <si>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</si>
  <si>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</si>
  <si>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</si>
  <si>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</si>
  <si>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</si>
  <si>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</si>
  <si>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</si>
  <si>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</si>
  <si>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</si>
  <si>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</si>
  <si>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</si>
  <si>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</si>
  <si>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</si>
  <si>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</si>
  <si>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</si>
  <si>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</si>
  <si>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</si>
  <si>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</si>
  <si>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</si>
  <si>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</si>
  <si>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</si>
  <si>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</si>
  <si>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</si>
  <si>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</si>
  <si>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</si>
  <si>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</si>
  <si>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</si>
  <si>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</si>
  <si>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</si>
  <si>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</si>
  <si>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</si>
  <si>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</si>
  <si>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</si>
  <si>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</si>
  <si>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</si>
  <si>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</si>
  <si>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</si>
  <si>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</si>
  <si>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</si>
  <si>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</si>
  <si>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</si>
  <si>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</si>
  <si>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</si>
  <si>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</si>
  <si>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</si>
  <si>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</si>
  <si>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</si>
  <si>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</si>
  <si>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</si>
  <si>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</si>
  <si>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</si>
  <si>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</si>
  <si>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</si>
  <si>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</si>
  <si>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</si>
  <si>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</si>
  <si>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</si>
  <si>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</si>
  <si>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</si>
  <si>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</si>
  <si>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</si>
  <si>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</si>
  <si>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</si>
  <si>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</si>
  <si>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</si>
  <si>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</si>
  <si>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</si>
  <si>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</si>
  <si>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</si>
  <si>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</si>
  <si>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</si>
  <si>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</si>
  <si>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</si>
  <si>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</si>
  <si>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</si>
  <si>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</si>
  <si>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</si>
  <si>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</si>
  <si>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</si>
  <si>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</si>
  <si>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</si>
  <si>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</si>
  <si>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</si>
  <si>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</si>
  <si>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</si>
  <si>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</si>
  <si>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</si>
  <si>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</si>
  <si>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</si>
  <si>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</si>
  <si>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</si>
  <si>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</si>
  <si>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</si>
  <si>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</si>
  <si>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</si>
  <si>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</si>
  <si>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</si>
  <si>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</si>
  <si>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</si>
  <si>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</si>
  <si>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</si>
  <si>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</si>
  <si>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</si>
  <si>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</si>
  <si>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</si>
  <si>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</si>
  <si>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</si>
  <si>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</si>
  <si>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</si>
  <si>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</si>
  <si>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</si>
  <si>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</si>
  <si>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</si>
  <si>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</si>
  <si>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</si>
  <si>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</si>
  <si>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</si>
  <si>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</si>
  <si>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</si>
  <si>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</si>
  <si>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</si>
  <si>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</si>
  <si>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</si>
  <si>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</si>
  <si>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</si>
  <si>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</si>
  <si>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</si>
  <si>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</si>
  <si>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</si>
  <si>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</si>
  <si>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</si>
  <si>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</si>
  <si>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</si>
  <si>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</si>
  <si>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</si>
  <si>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</si>
  <si>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</si>
  <si>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</si>
  <si>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</si>
  <si>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</si>
  <si>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</si>
  <si>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</si>
  <si>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</si>
  <si>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</si>
  <si>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</si>
  <si>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</si>
  <si>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</si>
  <si>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</si>
  <si>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</si>
  <si>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</si>
  <si>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</si>
  <si>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</si>
  <si>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</si>
  <si>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</si>
  <si>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</si>
  <si>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</si>
  <si>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</si>
  <si>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</si>
  <si>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</si>
  <si>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</si>
  <si>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</si>
  <si>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</si>
  <si>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</si>
  <si>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</si>
  <si>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</si>
  <si>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</si>
  <si>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</si>
  <si>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</si>
  <si>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</si>
  <si>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</si>
  <si>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</si>
  <si>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</si>
  <si>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</si>
  <si>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</si>
  <si>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</si>
  <si>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</si>
  <si>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</si>
  <si>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</si>
  <si>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</si>
  <si>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</si>
  <si>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</si>
  <si>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</si>
  <si>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</si>
  <si>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</si>
  <si>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</si>
  <si>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</si>
  <si>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</si>
  <si>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</si>
  <si>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</si>
  <si>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</si>
  <si>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</si>
  <si>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</si>
  <si>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</si>
  <si>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</si>
  <si>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</si>
  <si>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</si>
  <si>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</si>
  <si>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</si>
  <si>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</si>
  <si>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</si>
  <si>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</si>
  <si>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</si>
  <si>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</si>
  <si>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</si>
  <si>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</si>
  <si>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</si>
  <si>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</si>
  <si>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</si>
  <si>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</si>
  <si>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</si>
  <si>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</si>
  <si>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</si>
  <si>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</si>
  <si>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</si>
  <si>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</si>
  <si>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</si>
  <si>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</si>
  <si>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</si>
  <si>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</si>
  <si>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</si>
  <si>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</si>
  <si>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</si>
  <si>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</si>
  <si>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</si>
  <si>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</si>
  <si>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</si>
  <si>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</si>
  <si>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</si>
  <si>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</si>
  <si>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</si>
  <si>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</si>
  <si>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</si>
  <si>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</si>
  <si>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</si>
  <si>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</si>
  <si>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</si>
  <si>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</si>
  <si>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</si>
  <si>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</si>
  <si>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</si>
  <si>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</si>
  <si>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</si>
  <si>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</si>
  <si>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</si>
  <si>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</si>
  <si>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</si>
  <si>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</si>
  <si>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</si>
  <si>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</si>
  <si>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</si>
  <si>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</si>
  <si>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</si>
  <si>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</si>
  <si>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</si>
  <si>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</si>
  <si>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</si>
  <si>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</si>
  <si>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</si>
  <si>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</si>
  <si>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</si>
  <si>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</si>
  <si>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</si>
  <si>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</si>
  <si>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</si>
  <si>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</si>
  <si>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</si>
  <si>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</si>
  <si>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</si>
  <si>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</si>
  <si>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</si>
  <si>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</si>
  <si>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</si>
  <si>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</si>
  <si>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</si>
  <si>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</si>
  <si>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</si>
  <si>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</si>
  <si>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</si>
  <si>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</si>
  <si>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</si>
  <si>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</si>
  <si>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</si>
  <si>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</si>
  <si>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</si>
  <si>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</si>
  <si>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</si>
  <si>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</si>
  <si>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</si>
  <si>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</si>
  <si>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</si>
  <si>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</si>
  <si>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</si>
  <si>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</si>
  <si>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</si>
  <si>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</si>
  <si>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</si>
  <si>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</si>
  <si>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</si>
  <si>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</si>
  <si>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</si>
  <si>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</si>
  <si>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</si>
  <si>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</si>
  <si>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</si>
  <si>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</si>
  <si>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</si>
  <si>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</si>
  <si>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</si>
  <si>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</si>
  <si>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</si>
  <si>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</si>
  <si>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</si>
  <si>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</si>
  <si>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</si>
  <si>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</si>
  <si>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</si>
  <si>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</si>
  <si>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</si>
  <si>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</si>
  <si>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</si>
  <si>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</si>
  <si>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</si>
  <si>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</si>
  <si>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</si>
  <si>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</si>
  <si>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</si>
  <si>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</si>
  <si>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</si>
  <si>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</si>
  <si>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</si>
  <si>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</si>
  <si>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</si>
  <si>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</si>
  <si>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</si>
  <si>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</si>
  <si>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</si>
  <si>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</si>
  <si>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</si>
  <si>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</si>
  <si>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</si>
  <si>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</si>
  <si>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</si>
  <si>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</si>
  <si>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</si>
  <si>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</si>
  <si>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</si>
  <si>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</si>
  <si>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</si>
  <si>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</si>
  <si>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</si>
  <si>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</si>
  <si>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</si>
  <si>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</si>
  <si>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</si>
  <si>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</si>
  <si>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</si>
  <si>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</si>
  <si>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</si>
  <si>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</si>
  <si>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</si>
  <si>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</si>
  <si>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</si>
  <si>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</si>
  <si>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</si>
  <si>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</si>
  <si>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</si>
  <si>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</si>
  <si>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</si>
  <si>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</si>
  <si>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</si>
  <si>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</si>
  <si>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</si>
  <si>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</si>
  <si>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</si>
  <si>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</si>
  <si>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</si>
  <si>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</si>
  <si>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</si>
  <si>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</si>
  <si>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</si>
  <si>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</si>
  <si>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</si>
  <si>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</si>
  <si>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</si>
  <si>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</si>
  <si>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</si>
  <si>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</si>
  <si>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</si>
  <si>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</si>
  <si>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</si>
  <si>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</si>
  <si>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</si>
  <si>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</si>
  <si>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</si>
  <si>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</si>
  <si>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</si>
  <si>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</si>
  <si>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</si>
  <si>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</si>
  <si>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</si>
  <si>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</si>
  <si>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</si>
  <si>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</si>
  <si>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</si>
  <si>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</si>
  <si>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</si>
  <si>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</si>
  <si>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</si>
  <si>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</si>
  <si>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</si>
  <si>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</si>
  <si>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</si>
  <si>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</si>
  <si>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</si>
  <si>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</si>
  <si>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</si>
  <si>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</si>
  <si>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</si>
  <si>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</si>
  <si>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</si>
  <si>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</si>
  <si>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</si>
  <si>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</si>
  <si>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</si>
  <si>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</si>
  <si>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</si>
  <si>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</si>
  <si>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</si>
  <si>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</si>
  <si>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</si>
  <si>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</si>
  <si>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</si>
  <si>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</si>
  <si>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</si>
  <si>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</si>
  <si>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</si>
  <si>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</si>
  <si>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</si>
  <si>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</si>
  <si>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</si>
  <si>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</si>
  <si>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</si>
  <si>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</si>
  <si>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</si>
  <si>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</si>
  <si>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</si>
  <si>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</si>
  <si>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</si>
  <si>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</si>
  <si>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</si>
  <si>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</si>
  <si>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</si>
  <si>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</si>
  <si>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</si>
  <si>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</si>
  <si>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</si>
  <si>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</si>
  <si>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</si>
  <si>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</si>
  <si>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</si>
  <si>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</si>
  <si>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</si>
  <si>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</si>
  <si>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</si>
  <si>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</si>
  <si>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</si>
  <si>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</si>
  <si>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</si>
  <si>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</si>
  <si>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</si>
  <si>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</si>
  <si>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</si>
  <si>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</si>
  <si>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</si>
  <si>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</si>
  <si>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</si>
  <si>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</si>
  <si>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</si>
  <si>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</si>
  <si>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</si>
  <si>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</si>
  <si>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</si>
  <si>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</si>
  <si>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</si>
  <si>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</si>
  <si>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</si>
  <si>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</si>
  <si>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</si>
  <si>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</si>
  <si>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</si>
  <si>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</si>
  <si>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</si>
  <si>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</si>
  <si>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</si>
  <si>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</si>
  <si>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</si>
  <si>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</si>
  <si>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</si>
  <si>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</si>
  <si>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</si>
  <si>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</si>
  <si>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</si>
  <si>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</si>
  <si>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</si>
  <si>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</si>
  <si>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</si>
  <si>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</si>
  <si>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</si>
  <si>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</si>
  <si>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</si>
  <si>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</si>
  <si>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</si>
  <si>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</si>
  <si>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</si>
  <si>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</si>
  <si>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</si>
  <si>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</si>
  <si>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</si>
  <si>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</si>
  <si>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</si>
  <si>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</si>
  <si>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</si>
  <si>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</si>
  <si>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</si>
  <si>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</si>
  <si>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</si>
  <si>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</si>
  <si>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</si>
  <si>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</si>
  <si>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</si>
  <si>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</si>
  <si>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</si>
  <si>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</si>
  <si>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</si>
  <si>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</si>
  <si>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</si>
  <si>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</si>
  <si>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</si>
  <si>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</si>
  <si>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</si>
  <si>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</si>
  <si>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</si>
  <si>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</si>
  <si>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</si>
  <si>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</si>
  <si>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</si>
  <si>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</si>
  <si>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</si>
  <si>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</si>
  <si>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</si>
  <si>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</si>
  <si>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</si>
  <si>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</si>
  <si>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</si>
  <si>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</si>
  <si>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</si>
  <si>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</si>
  <si>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</si>
  <si>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</si>
  <si>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</si>
  <si>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</si>
  <si>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</si>
  <si>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</si>
  <si>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</si>
  <si>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</si>
  <si>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</si>
  <si>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</si>
  <si>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</si>
  <si>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</si>
  <si>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</si>
  <si>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</si>
  <si>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</si>
  <si>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</si>
  <si>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</si>
  <si>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</si>
  <si>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</si>
  <si>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</si>
  <si>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</si>
  <si>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</si>
  <si>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</si>
  <si>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</si>
  <si>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</si>
  <si>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</si>
  <si>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</si>
  <si>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</si>
  <si>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</si>
  <si>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</si>
  <si>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</si>
  <si>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</si>
  <si>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</si>
  <si>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</si>
  <si>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</si>
  <si>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</si>
  <si>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</si>
  <si>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</si>
  <si>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</si>
  <si>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</si>
  <si>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</si>
  <si>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</si>
  <si>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</si>
  <si>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</si>
  <si>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</si>
  <si>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</si>
  <si>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</si>
  <si>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</si>
  <si>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</si>
  <si>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</si>
  <si>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</si>
  <si>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</si>
  <si>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</si>
  <si>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</si>
  <si>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</si>
  <si>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</si>
  <si>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</si>
  <si>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</si>
  <si>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</si>
  <si>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</si>
  <si>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</si>
  <si>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</si>
  <si>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</si>
  <si>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</si>
  <si>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</si>
  <si>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</si>
  <si>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</si>
  <si>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</si>
  <si>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</si>
  <si>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</si>
  <si>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</si>
  <si>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</si>
  <si>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</si>
  <si>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</si>
  <si>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</si>
  <si>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</si>
  <si>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</si>
  <si>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</si>
  <si>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</si>
  <si>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</si>
  <si>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</si>
  <si>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</si>
  <si>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</si>
  <si>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</si>
  <si>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</si>
  <si>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</si>
  <si>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</si>
  <si>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</si>
  <si>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</si>
  <si>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</si>
  <si>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</si>
  <si>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</si>
  <si>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</si>
  <si>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</si>
  <si>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</si>
  <si>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</si>
  <si>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</si>
  <si>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</si>
  <si>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</si>
  <si>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</si>
  <si>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</si>
  <si>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</si>
  <si>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</si>
  <si>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</si>
  <si>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</si>
  <si>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</si>
  <si>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</si>
  <si>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</si>
  <si>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</si>
  <si>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</si>
  <si>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</si>
  <si>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</si>
  <si>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</si>
  <si>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</si>
  <si>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</si>
  <si>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</si>
  <si>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</si>
  <si>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</si>
  <si>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</si>
  <si>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</si>
  <si>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</si>
  <si>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</si>
  <si>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</si>
  <si>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</si>
  <si>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</si>
  <si>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</si>
  <si>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</si>
  <si>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</si>
  <si>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</si>
  <si>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</si>
  <si>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</si>
  <si>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</si>
  <si>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</si>
  <si>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</si>
  <si>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</si>
  <si>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</si>
  <si>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</si>
  <si>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</si>
  <si>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</si>
  <si>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</si>
  <si>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</si>
  <si>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</si>
  <si>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</si>
  <si>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</si>
  <si>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</si>
  <si>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</si>
  <si>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</si>
  <si>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</si>
  <si>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</si>
  <si>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</si>
  <si>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</si>
  <si>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</si>
  <si>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</si>
  <si>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</si>
  <si>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</si>
  <si>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</si>
  <si>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</si>
  <si>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</si>
  <si>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</si>
  <si>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</si>
  <si>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</si>
  <si>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</si>
  <si>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</si>
  <si>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</si>
  <si>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</si>
  <si>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</si>
  <si>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</si>
  <si>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</si>
  <si>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</si>
  <si>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</si>
  <si>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</si>
  <si>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</si>
  <si>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</si>
  <si>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</si>
  <si>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</si>
  <si>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</si>
  <si>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</si>
  <si>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</si>
  <si>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</si>
  <si>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</si>
  <si>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</si>
  <si>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</si>
  <si>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</si>
  <si>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</si>
  <si>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</si>
  <si>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</si>
  <si>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</si>
  <si>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</si>
  <si>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</si>
  <si>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</si>
  <si>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</si>
  <si>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</si>
  <si>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</si>
  <si>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</si>
  <si>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</si>
  <si>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</si>
  <si>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</si>
  <si>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</si>
  <si>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</si>
  <si>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</si>
  <si>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</si>
  <si>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</si>
  <si>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</si>
  <si>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</si>
  <si>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</si>
  <si>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</si>
  <si>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</si>
  <si>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</si>
  <si>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</si>
  <si>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</si>
  <si>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</si>
  <si>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</si>
  <si>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</si>
  <si>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</si>
  <si>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</si>
  <si>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</si>
  <si>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</si>
  <si>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</si>
  <si>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</si>
  <si>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</si>
  <si>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</si>
  <si>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</si>
  <si>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</si>
  <si>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</si>
  <si>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</si>
  <si>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</si>
  <si>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</si>
  <si>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</si>
  <si>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</si>
  <si>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</si>
  <si>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</si>
  <si>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</si>
  <si>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</si>
  <si>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</si>
  <si>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</si>
  <si>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</si>
  <si>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</si>
  <si>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</si>
  <si>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</si>
  <si>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</si>
  <si>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</si>
  <si>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</si>
  <si>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</si>
  <si>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</si>
  <si>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</si>
  <si>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</si>
  <si>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</si>
  <si>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</si>
  <si>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</si>
  <si>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</si>
  <si>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</si>
  <si>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</si>
  <si>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</si>
  <si>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</si>
  <si>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</si>
  <si>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</si>
  <si>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</si>
  <si>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</si>
  <si>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</si>
  <si>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</si>
  <si>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</si>
  <si>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</si>
  <si>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</si>
  <si>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</si>
  <si>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</si>
  <si>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</si>
  <si>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</si>
  <si>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</si>
  <si>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</si>
  <si>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</si>
  <si>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</si>
  <si>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</si>
  <si>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</si>
  <si>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</si>
  <si>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</si>
  <si>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</si>
  <si>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</si>
  <si>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</si>
  <si>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</si>
  <si>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</si>
  <si>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</si>
  <si>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</si>
  <si>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</si>
  <si>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</si>
  <si>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</si>
  <si>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</si>
  <si>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</si>
  <si>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</si>
  <si>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</si>
  <si>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</si>
  <si>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</si>
  <si>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</si>
  <si>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</si>
  <si>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</si>
  <si>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</si>
  <si>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</si>
  <si>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</si>
  <si>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</si>
  <si>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</si>
  <si>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</si>
  <si>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</si>
  <si>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</si>
  <si>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</si>
  <si>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</si>
  <si>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</si>
  <si>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</si>
  <si>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</si>
  <si>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</si>
  <si>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</si>
  <si>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</si>
  <si>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</si>
  <si>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</si>
  <si>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</si>
  <si>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</si>
  <si>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</si>
  <si>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</si>
  <si>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</si>
  <si>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</si>
  <si>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</si>
  <si>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</si>
  <si>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</si>
  <si>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</si>
  <si>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</si>
  <si>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</si>
  <si>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</si>
  <si>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</si>
  <si>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</si>
  <si>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</si>
  <si>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</si>
  <si>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</si>
  <si>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</si>
  <si>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</si>
  <si>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</si>
  <si>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</si>
  <si>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</si>
  <si>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</si>
  <si>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</si>
  <si>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</si>
  <si>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</si>
  <si>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</si>
  <si>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</si>
  <si>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</si>
  <si>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</si>
  <si>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</si>
  <si>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</si>
  <si>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</si>
  <si>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</si>
  <si>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</si>
  <si>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</si>
  <si>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</si>
  <si>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</si>
  <si>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</si>
  <si>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</si>
  <si>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</si>
  <si>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</si>
  <si>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</si>
  <si>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</si>
  <si>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</si>
  <si>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</si>
  <si>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</si>
  <si>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</si>
  <si>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</si>
  <si>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</si>
  <si>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</si>
  <si>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</si>
  <si>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</si>
  <si>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</si>
  <si>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</si>
  <si>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</si>
  <si>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</si>
  <si>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</si>
  <si>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</si>
  <si>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</si>
  <si>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</si>
  <si>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</si>
  <si>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</si>
  <si>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</si>
  <si>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</si>
  <si>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</si>
  <si>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</si>
  <si>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</si>
  <si>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</si>
  <si>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</si>
  <si>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</si>
  <si>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</si>
  <si>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</si>
  <si>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</si>
  <si>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</si>
  <si>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</si>
  <si>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</si>
  <si>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</si>
  <si>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</si>
  <si>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</si>
  <si>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</si>
  <si>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</si>
  <si>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</si>
  <si>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</si>
  <si>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</si>
  <si>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</si>
  <si>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</si>
  <si>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</si>
  <si>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</si>
  <si>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</si>
  <si>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</si>
  <si>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</si>
  <si>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</si>
  <si>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</si>
  <si>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</si>
  <si>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</si>
  <si>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</si>
  <si>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</si>
  <si>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</si>
  <si>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</si>
  <si>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</si>
  <si>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</si>
  <si>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</si>
  <si>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</si>
  <si>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</si>
  <si>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</si>
  <si>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</si>
  <si>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</si>
  <si>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</si>
  <si>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</si>
  <si>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</si>
  <si>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</si>
  <si>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</si>
  <si>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</si>
  <si>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</si>
  <si>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</si>
  <si>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</si>
  <si>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</si>
  <si>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</si>
  <si>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</si>
  <si>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</si>
  <si>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</si>
  <si>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</si>
  <si>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</si>
  <si>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</si>
  <si>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</si>
  <si>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</si>
  <si>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</si>
  <si>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</si>
  <si>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</si>
  <si>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</si>
  <si>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</si>
  <si>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</si>
  <si>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</si>
  <si>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</si>
  <si>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</si>
  <si>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</si>
  <si>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</si>
  <si>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</si>
  <si>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</si>
  <si>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</si>
  <si>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</si>
  <si>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</si>
  <si>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</si>
  <si>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</si>
  <si>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</si>
  <si>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</si>
  <si>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</si>
  <si>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</si>
  <si>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</si>
  <si>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</si>
  <si>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</si>
  <si>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</si>
  <si>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</si>
  <si>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</si>
  <si>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</si>
  <si>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</si>
  <si>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</si>
  <si>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</si>
  <si>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</si>
  <si>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</si>
  <si>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</si>
  <si>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</si>
  <si>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</si>
  <si>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</si>
  <si>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</si>
  <si>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</si>
  <si>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</si>
  <si>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</si>
  <si>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</si>
  <si>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</si>
  <si>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</si>
  <si>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</si>
  <si>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</si>
  <si>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</si>
  <si>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</si>
  <si>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</si>
  <si>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</si>
  <si>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</si>
  <si>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</si>
  <si>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</si>
  <si>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</si>
  <si>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</si>
  <si>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</si>
  <si>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</si>
  <si>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</si>
  <si>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</si>
  <si>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</si>
  <si>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</si>
  <si>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</si>
  <si>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</si>
  <si>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</si>
  <si>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</si>
  <si>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</si>
  <si>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</si>
  <si>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</si>
  <si>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</si>
  <si>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</si>
  <si>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</si>
  <si>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</si>
  <si>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</si>
  <si>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</si>
  <si>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</si>
  <si>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</si>
  <si>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</si>
  <si>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</si>
  <si>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</si>
  <si>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</si>
  <si>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</si>
  <si>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</si>
  <si>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</si>
  <si>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</si>
  <si>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</si>
  <si>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</si>
  <si>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</si>
  <si>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</si>
  <si>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</si>
  <si>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</si>
  <si>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</si>
  <si>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</si>
  <si>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</si>
  <si>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</si>
  <si>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</si>
  <si>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</si>
  <si>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</si>
  <si>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</si>
  <si>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</si>
  <si>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</si>
  <si>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</si>
  <si>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</si>
  <si>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</si>
  <si>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</si>
  <si>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</si>
  <si>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</si>
  <si>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</si>
  <si>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</si>
  <si>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</si>
  <si>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</si>
  <si>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</si>
  <si>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</si>
  <si>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</si>
  <si>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</si>
  <si>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</si>
  <si>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</si>
  <si>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</si>
  <si>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</si>
  <si>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</si>
  <si>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</si>
  <si>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</si>
  <si>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</si>
  <si>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</si>
  <si>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</si>
  <si>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</si>
  <si>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</si>
  <si>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</si>
  <si>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</si>
  <si>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</si>
  <si>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</si>
  <si>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</si>
  <si>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</si>
  <si>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</si>
  <si>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</si>
  <si>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</si>
  <si>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</si>
  <si>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</si>
  <si>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</si>
  <si>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</si>
  <si>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</si>
  <si>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</si>
  <si>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</si>
  <si>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</si>
  <si>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</si>
  <si>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</si>
  <si>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</si>
  <si>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</si>
  <si>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</si>
  <si>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</si>
  <si>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</si>
  <si>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</si>
  <si>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</si>
  <si>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</si>
  <si>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</si>
  <si>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</si>
  <si>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</si>
  <si>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</si>
  <si>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</si>
  <si>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</si>
  <si>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</si>
  <si>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</si>
  <si>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</si>
  <si>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</si>
  <si>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</si>
  <si>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</si>
  <si>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</si>
  <si>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</si>
  <si>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</si>
  <si>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</si>
  <si>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</si>
  <si>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</si>
  <si>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</si>
  <si>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</si>
  <si>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</si>
  <si>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</si>
  <si>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</si>
  <si>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</si>
  <si>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</si>
  <si>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</si>
  <si>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</si>
  <si>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</si>
  <si>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</si>
  <si>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</si>
  <si>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</si>
  <si>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</si>
  <si>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</si>
  <si>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</si>
  <si>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</si>
  <si>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</si>
  <si>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</si>
  <si>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</si>
  <si>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</si>
  <si>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</si>
  <si>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</si>
  <si>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</si>
  <si>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</si>
  <si>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</si>
  <si>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</si>
  <si>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</si>
  <si>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</si>
  <si>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</si>
  <si>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</si>
  <si>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</si>
  <si>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</si>
  <si>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</si>
  <si>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</si>
  <si>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</si>
  <si>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</si>
  <si>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</si>
  <si>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</si>
  <si>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</si>
  <si>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</si>
  <si>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</si>
  <si>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</si>
  <si>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</si>
  <si>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</si>
  <si>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</si>
  <si>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</si>
  <si>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</si>
  <si>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</si>
  <si>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</si>
  <si>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</si>
  <si>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</si>
  <si>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</si>
  <si>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</si>
  <si>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</si>
  <si>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</si>
  <si>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</si>
  <si>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</si>
  <si>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</si>
  <si>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</si>
  <si>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</si>
  <si>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</si>
  <si>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</si>
  <si>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</si>
  <si>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</si>
  <si>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</si>
  <si>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</si>
  <si>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</si>
  <si>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</si>
  <si>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</si>
  <si>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</si>
  <si>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</si>
  <si>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</si>
  <si>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</si>
  <si>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</si>
  <si>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</si>
  <si>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</si>
  <si>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</si>
  <si>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</si>
  <si>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</si>
  <si>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</si>
  <si>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</si>
  <si>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</si>
  <si>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</si>
  <si>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</si>
  <si>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</si>
  <si>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</si>
  <si>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</si>
  <si>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</si>
  <si>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</si>
  <si>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</si>
  <si>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</si>
  <si>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</si>
  <si>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</si>
  <si>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</si>
  <si>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</si>
  <si>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</si>
  <si>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</si>
  <si>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</si>
  <si>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</si>
  <si>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</si>
  <si>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</si>
  <si>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</si>
  <si>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</si>
  <si>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</si>
  <si>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</si>
  <si>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</si>
  <si>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</si>
  <si>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</si>
  <si>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</si>
  <si>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</si>
  <si>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</si>
  <si>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</si>
  <si>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</si>
  <si>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</si>
  <si>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</si>
  <si>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</si>
  <si>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</si>
  <si>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</si>
  <si>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</si>
  <si>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</si>
  <si>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</si>
  <si>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</si>
  <si>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</si>
  <si>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</si>
  <si>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</si>
  <si>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</si>
  <si>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</si>
  <si>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</si>
  <si>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</si>
  <si>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</si>
  <si>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</si>
  <si>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</si>
  <si>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</si>
  <si>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</si>
  <si>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</si>
  <si>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</si>
  <si>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</si>
  <si>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</si>
  <si>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</si>
  <si>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</si>
  <si>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</si>
  <si>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</si>
  <si>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</si>
  <si>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</si>
  <si>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</si>
  <si>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</si>
  <si>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</si>
  <si>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</si>
  <si>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</si>
  <si>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</si>
  <si>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</si>
  <si>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</si>
  <si>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</si>
  <si>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</si>
  <si>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</si>
  <si>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</si>
  <si>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</si>
  <si>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</si>
  <si>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</si>
  <si>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</si>
  <si>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</si>
  <si>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</si>
  <si>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</si>
  <si>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</si>
  <si>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</si>
  <si>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</si>
  <si>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</si>
  <si>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</si>
  <si>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</si>
  <si>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</si>
  <si>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</si>
  <si>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</si>
  <si>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</si>
  <si>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</si>
  <si>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</si>
  <si>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</si>
  <si>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</si>
  <si>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</si>
  <si>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</si>
  <si>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</si>
  <si>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</si>
  <si>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</si>
  <si>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</si>
  <si>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</si>
  <si>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</si>
  <si>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</si>
  <si>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</si>
  <si>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</si>
  <si>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</si>
  <si>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</si>
  <si>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</si>
  <si>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</si>
  <si>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</si>
  <si>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</si>
  <si>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</si>
  <si>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</si>
  <si>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</si>
  <si>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</si>
  <si>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</si>
  <si>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</si>
  <si>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</si>
  <si>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</si>
  <si>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</si>
  <si>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</si>
  <si>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</si>
  <si>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</si>
  <si>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</si>
  <si>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</si>
  <si>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</si>
  <si>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</si>
  <si>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</si>
  <si>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</si>
  <si>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</si>
  <si>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</si>
  <si>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</si>
  <si>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</si>
  <si>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</si>
  <si>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</si>
  <si>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</si>
  <si>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</si>
  <si>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</si>
  <si>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</si>
  <si>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</si>
  <si>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</si>
  <si>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</si>
  <si>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</si>
  <si>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</si>
  <si>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</si>
  <si>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</si>
  <si>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</si>
  <si>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</si>
  <si>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</si>
  <si>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</si>
  <si>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</si>
  <si>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</si>
  <si>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</si>
  <si>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</si>
  <si>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</si>
  <si>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</si>
  <si>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</si>
  <si>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</si>
  <si>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</si>
  <si>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</si>
  <si>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</si>
  <si>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</si>
  <si>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</si>
  <si>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</si>
  <si>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</si>
  <si>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</si>
  <si>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</si>
  <si>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</si>
  <si>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</si>
  <si>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</si>
  <si>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</si>
  <si>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</si>
  <si>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</si>
  <si>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</si>
  <si>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</si>
  <si>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</si>
  <si>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</si>
  <si>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</si>
  <si>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</si>
  <si>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</si>
  <si>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</si>
  <si>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</si>
  <si>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</si>
  <si>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</si>
  <si>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</si>
  <si>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</si>
  <si>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</si>
  <si>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</si>
  <si>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</si>
  <si>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</si>
  <si>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</si>
  <si>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</si>
  <si>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</si>
  <si>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</si>
  <si>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</si>
  <si>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</si>
  <si>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</si>
  <si>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</si>
  <si>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</si>
  <si>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</si>
  <si>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</si>
  <si>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</si>
  <si>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</si>
  <si>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</si>
  <si>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</si>
  <si>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</si>
  <si>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</si>
  <si>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</si>
  <si>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</si>
  <si>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</si>
  <si>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</si>
  <si>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</si>
  <si>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</si>
  <si>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</si>
  <si>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</si>
  <si>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</si>
  <si>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</si>
  <si>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</si>
  <si>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</si>
  <si>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</si>
  <si>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</si>
  <si>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</si>
  <si>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</si>
  <si>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</si>
  <si>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</si>
  <si>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</si>
  <si>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</si>
  <si>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</si>
  <si>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</si>
  <si>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</si>
  <si>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</si>
  <si>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</si>
  <si>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</si>
  <si>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</si>
  <si>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</si>
  <si>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</si>
  <si>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</si>
  <si>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</si>
  <si>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</si>
  <si>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</si>
  <si>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</si>
  <si>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</si>
  <si>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</si>
  <si>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</si>
  <si>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</si>
  <si>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</si>
  <si>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</si>
  <si>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</si>
  <si>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</si>
  <si>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</si>
  <si>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</si>
  <si>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</si>
  <si>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</si>
  <si>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</si>
  <si>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</si>
  <si>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</si>
  <si>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</si>
  <si>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</si>
  <si>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</si>
  <si>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</si>
  <si>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</si>
  <si>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</si>
  <si>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</si>
  <si>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</si>
  <si>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</si>
  <si>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</si>
  <si>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</si>
  <si>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</si>
  <si>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</si>
  <si>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</si>
  <si>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</si>
  <si>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</si>
  <si>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</si>
  <si>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</si>
  <si>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</si>
  <si>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</si>
  <si>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</si>
  <si>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</si>
  <si>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</si>
  <si>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</si>
  <si>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</si>
  <si>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</si>
  <si>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</si>
  <si>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</si>
  <si>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</si>
  <si>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</si>
  <si>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</si>
  <si>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</si>
  <si>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</si>
  <si>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</si>
  <si>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</si>
  <si>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</si>
  <si>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</si>
  <si>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</si>
  <si>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</si>
  <si>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</si>
  <si>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</si>
  <si>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</si>
  <si>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</si>
  <si>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</si>
  <si>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</si>
  <si>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</si>
  <si>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</si>
  <si>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</si>
  <si>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</si>
  <si>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</si>
  <si>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</si>
  <si>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</si>
  <si>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</si>
  <si>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</si>
  <si>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</si>
  <si>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</si>
  <si>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</si>
  <si>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</si>
  <si>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</si>
  <si>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</si>
  <si>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</si>
  <si>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</si>
  <si>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</si>
  <si>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</si>
  <si>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</si>
  <si>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</si>
  <si>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</si>
  <si>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</si>
  <si>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</si>
  <si>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</si>
  <si>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</si>
  <si>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</si>
  <si>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</si>
  <si>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</si>
  <si>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</si>
  <si>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</si>
  <si>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</si>
  <si>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</si>
  <si>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</si>
  <si>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</si>
  <si>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</si>
  <si>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</si>
  <si>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</si>
  <si>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</si>
  <si>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</si>
  <si>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</si>
  <si>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</si>
  <si>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</si>
  <si>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</si>
  <si>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</si>
  <si>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</si>
  <si>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</si>
  <si>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</si>
  <si>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</si>
  <si>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</si>
  <si>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</si>
  <si>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</si>
  <si>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</si>
  <si>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</si>
  <si>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</si>
  <si>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</si>
  <si>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</si>
  <si>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</si>
  <si>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</si>
  <si>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</si>
  <si>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</si>
  <si>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</si>
  <si>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</si>
  <si>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</si>
  <si>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</si>
  <si>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</si>
  <si>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</si>
  <si>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</si>
  <si>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</si>
  <si>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</si>
  <si>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</si>
  <si>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</si>
  <si>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</si>
  <si>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</si>
  <si>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</si>
  <si>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</si>
  <si>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</si>
  <si>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</si>
  <si>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</si>
  <si>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</si>
  <si>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</si>
  <si>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</si>
  <si>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</si>
  <si>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</si>
  <si>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</si>
  <si>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</si>
  <si>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</si>
  <si>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</si>
  <si>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</si>
  <si>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</si>
  <si>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</si>
  <si>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</si>
  <si>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</si>
  <si>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</si>
  <si>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</si>
  <si>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</si>
  <si>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</si>
  <si>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</si>
  <si>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</si>
  <si>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</si>
  <si>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</si>
  <si>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</si>
  <si>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</si>
  <si>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</si>
  <si>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</si>
  <si>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</si>
  <si>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</si>
  <si>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</si>
  <si>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</si>
  <si>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</si>
  <si>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</si>
  <si>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</si>
  <si>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</si>
  <si>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</si>
  <si>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</si>
  <si>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</si>
  <si>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</si>
  <si>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</si>
  <si>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</si>
  <si>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</si>
  <si>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</si>
  <si>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</si>
  <si>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</si>
  <si>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</si>
  <si>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</si>
  <si>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</si>
  <si>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</si>
  <si>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</si>
  <si>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</si>
  <si>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</si>
  <si>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</si>
  <si>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</si>
  <si>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</si>
  <si>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</si>
  <si>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</si>
  <si>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</si>
  <si>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</si>
  <si>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</si>
  <si>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</si>
  <si>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</si>
  <si>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</si>
  <si>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</si>
  <si>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</si>
  <si>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</si>
  <si>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</si>
  <si>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</si>
  <si>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</si>
  <si>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</si>
  <si>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</si>
  <si>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</si>
  <si>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</si>
  <si>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</si>
  <si>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</si>
  <si>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</si>
  <si>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</si>
  <si>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</si>
  <si>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</si>
  <si>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</si>
  <si>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</si>
  <si>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</si>
  <si>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</si>
  <si>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</si>
  <si>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</si>
  <si>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</si>
  <si>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</si>
  <si>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</si>
  <si>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</si>
  <si>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</si>
  <si>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</si>
  <si>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</si>
  <si>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</si>
  <si>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</si>
  <si>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</si>
  <si>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</si>
  <si>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</si>
  <si>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</si>
  <si>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</si>
  <si>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</si>
  <si>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</si>
  <si>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</si>
  <si>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</si>
  <si>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</si>
  <si>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</si>
  <si>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</si>
  <si>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</si>
  <si>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</si>
  <si>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</si>
  <si>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</si>
  <si>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</si>
  <si>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</si>
  <si>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</si>
  <si>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</si>
  <si>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</si>
  <si>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</si>
  <si>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</si>
  <si>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</si>
  <si>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</si>
  <si>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</si>
  <si>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</si>
  <si>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</si>
  <si>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</si>
  <si>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</si>
  <si>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</si>
  <si>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</si>
  <si>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</si>
  <si>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</si>
  <si>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</si>
  <si>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</si>
  <si>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</si>
  <si>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</si>
  <si>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</si>
  <si>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</si>
  <si>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</si>
  <si>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</si>
  <si>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</si>
  <si>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</si>
  <si>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</si>
  <si>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</si>
  <si>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</si>
  <si>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</si>
  <si>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</si>
  <si>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</si>
  <si>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</si>
  <si>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</si>
  <si>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</si>
  <si>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</si>
  <si>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</si>
  <si>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</si>
  <si>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</si>
  <si>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</si>
  <si>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</si>
  <si>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</si>
  <si>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</si>
  <si>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</si>
  <si>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</si>
  <si>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</si>
  <si>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</si>
  <si>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</si>
  <si>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</si>
  <si>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</si>
  <si>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</si>
  <si>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</si>
  <si>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</si>
  <si>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</si>
  <si>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</si>
  <si>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</si>
  <si>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</si>
  <si>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</si>
  <si>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</si>
  <si>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</si>
  <si>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</si>
  <si>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</si>
  <si>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</si>
  <si>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</si>
  <si>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</si>
  <si>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</si>
  <si>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</si>
  <si>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</si>
  <si>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</si>
  <si>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</si>
  <si>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</si>
  <si>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</si>
  <si>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</si>
  <si>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</si>
  <si>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</si>
  <si>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</si>
  <si>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</si>
  <si>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</si>
  <si>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</si>
  <si>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</si>
  <si>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</si>
  <si>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</si>
  <si>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</si>
  <si>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</si>
  <si>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</si>
  <si>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</si>
  <si>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</si>
  <si>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</si>
  <si>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</si>
  <si>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</si>
  <si>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</si>
  <si>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</si>
  <si>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</si>
  <si>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</si>
  <si>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</si>
  <si>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</si>
  <si>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</si>
  <si>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</si>
  <si>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</si>
  <si>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</si>
  <si>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</si>
  <si>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</si>
  <si>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</si>
  <si>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</si>
  <si>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</si>
  <si>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</si>
  <si>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</si>
  <si>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</si>
  <si>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</si>
  <si>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</si>
  <si>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</si>
  <si>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</si>
  <si>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</si>
  <si>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</si>
  <si>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</si>
  <si>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</si>
  <si>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</si>
  <si>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</si>
  <si>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</si>
  <si>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</si>
  <si>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</si>
  <si>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</si>
  <si>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</si>
  <si>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</si>
  <si>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</si>
  <si>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</si>
  <si>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</si>
  <si>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</si>
  <si>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</si>
  <si>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</si>
  <si>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</si>
  <si>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</si>
  <si>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</si>
  <si>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</si>
  <si>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</si>
  <si>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</si>
  <si>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</si>
  <si>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</si>
  <si>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</si>
  <si>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</si>
  <si>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</si>
  <si>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</si>
  <si>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</si>
  <si>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</si>
  <si>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</si>
  <si>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</si>
  <si>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</si>
  <si>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</si>
  <si>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</si>
  <si>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</si>
  <si>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</si>
  <si>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</si>
  <si>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</si>
  <si>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</si>
  <si>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</si>
  <si>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</si>
  <si>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</si>
  <si>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</si>
  <si>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</si>
  <si>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</si>
  <si>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</si>
  <si>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</si>
  <si>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</si>
  <si>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</si>
  <si>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</si>
  <si>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</si>
  <si>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</si>
  <si>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</si>
  <si>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</si>
  <si>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</si>
  <si>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</si>
  <si>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</si>
  <si>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</si>
  <si>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</si>
  <si>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</si>
  <si>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</si>
  <si>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</si>
  <si>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</si>
  <si>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</si>
  <si>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</si>
  <si>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</si>
  <si>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</si>
  <si>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</si>
  <si>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</si>
  <si>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</si>
  <si>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</si>
  <si>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</si>
  <si>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</si>
  <si>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</si>
  <si>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</si>
  <si>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</si>
  <si>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</si>
  <si>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</si>
  <si>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</si>
  <si>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</si>
  <si>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</si>
  <si>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</si>
  <si>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</si>
  <si>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</si>
  <si>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</si>
  <si>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</si>
  <si>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</si>
  <si>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</si>
  <si>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</si>
  <si>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</si>
  <si>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</si>
  <si>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</si>
  <si>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</si>
  <si>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</si>
  <si>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</si>
  <si>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</si>
  <si>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</si>
  <si>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</si>
  <si>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</si>
  <si>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</si>
  <si>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</si>
  <si>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</si>
  <si>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</si>
  <si>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</si>
  <si>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</si>
  <si>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</si>
  <si>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</si>
  <si>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</si>
  <si>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</si>
  <si>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</si>
  <si>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</si>
  <si>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</si>
  <si>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</si>
  <si>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</si>
  <si>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</si>
  <si>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</si>
  <si>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</si>
  <si>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</si>
  <si>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</si>
  <si>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</si>
  <si>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</si>
  <si>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</si>
  <si>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</si>
  <si>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</si>
  <si>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</si>
  <si>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</si>
  <si>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</si>
  <si>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</si>
  <si>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</si>
  <si>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</si>
  <si>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</si>
  <si>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</si>
  <si>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</si>
  <si>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</si>
  <si>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</si>
  <si>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</si>
  <si>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</si>
  <si>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</si>
  <si>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</si>
  <si>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</si>
  <si>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</si>
  <si>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</si>
  <si>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</si>
  <si>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</si>
  <si>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</si>
  <si>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</si>
  <si>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</si>
  <si>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</si>
  <si>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</si>
  <si>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</si>
  <si>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</si>
  <si>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</si>
  <si>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</si>
  <si>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</si>
  <si>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</si>
  <si>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</si>
  <si>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</si>
  <si>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</si>
  <si>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</si>
  <si>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</si>
  <si>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</si>
  <si>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</si>
  <si>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</si>
  <si>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</si>
  <si>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</si>
  <si>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</si>
  <si>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</si>
  <si>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</si>
  <si>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</si>
  <si>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</si>
  <si>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</si>
  <si>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</si>
  <si>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</si>
  <si>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</si>
  <si>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</si>
  <si>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</si>
  <si>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</si>
  <si>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</si>
  <si>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</si>
  <si>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</si>
  <si>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</si>
  <si>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</si>
  <si>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</si>
  <si>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</si>
  <si>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</si>
  <si>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</si>
  <si>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</si>
  <si>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</si>
  <si>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</si>
  <si>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</si>
  <si>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</si>
  <si>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</si>
  <si>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</si>
  <si>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</si>
  <si>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</si>
  <si>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</si>
  <si>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</si>
  <si>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</si>
  <si>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</si>
  <si>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</si>
  <si>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</si>
  <si>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</si>
  <si>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</si>
  <si>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</si>
  <si>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</si>
  <si>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</si>
  <si>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</si>
  <si>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</si>
  <si>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</si>
  <si>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</si>
  <si>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</si>
  <si>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</si>
  <si>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</si>
  <si>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</si>
  <si>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</si>
  <si>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</si>
  <si>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</si>
  <si>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</si>
  <si>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</si>
  <si>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</si>
  <si>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</si>
  <si>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</si>
  <si>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</si>
  <si>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</si>
  <si>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</si>
  <si>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</si>
  <si>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</si>
  <si>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</si>
  <si>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</si>
  <si>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</si>
  <si>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</si>
  <si>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</si>
  <si>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</si>
  <si>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</si>
  <si>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</si>
  <si>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</si>
  <si>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</si>
  <si>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</si>
  <si>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</si>
  <si>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</si>
  <si>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</si>
  <si>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</si>
  <si>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</si>
  <si>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</si>
  <si>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</si>
  <si>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</si>
  <si>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</si>
  <si>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</si>
  <si>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</si>
  <si>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</si>
  <si>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</si>
  <si>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</si>
  <si>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</si>
  <si>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</si>
  <si>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</si>
  <si>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</si>
  <si>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</si>
  <si>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</si>
  <si>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</si>
  <si>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</si>
  <si>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</si>
  <si>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</si>
  <si>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</si>
  <si>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</si>
  <si>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</si>
  <si>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</si>
  <si>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</si>
  <si>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</si>
  <si>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</si>
  <si>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</si>
  <si>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</si>
  <si>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</si>
  <si>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</si>
  <si>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</si>
  <si>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</si>
  <si>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</si>
  <si>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</si>
  <si>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</si>
  <si>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</si>
  <si>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</si>
  <si>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</si>
  <si>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</si>
  <si>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</si>
  <si>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</si>
  <si>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</si>
  <si>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</si>
  <si>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</si>
  <si>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</si>
  <si>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</si>
  <si>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</si>
  <si>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</si>
  <si>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</si>
  <si>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</si>
  <si>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</si>
  <si>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</si>
  <si>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</si>
  <si>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</si>
  <si>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</si>
  <si>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</si>
  <si>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</si>
  <si>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</si>
  <si>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</si>
  <si>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</si>
  <si>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</si>
  <si>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</si>
  <si>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</si>
  <si>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</si>
  <si>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</si>
  <si>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</si>
  <si>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</si>
  <si>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</si>
  <si>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</si>
  <si>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</si>
  <si>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</si>
  <si>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</si>
  <si>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</si>
  <si>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</si>
  <si>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</si>
  <si>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</si>
  <si>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</si>
  <si>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</si>
  <si>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</si>
  <si>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</si>
  <si>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</si>
  <si>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</si>
  <si>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</si>
  <si>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</si>
  <si>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</si>
  <si>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</si>
  <si>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</si>
  <si>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</si>
  <si>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</si>
  <si>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</si>
  <si>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</si>
  <si>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</si>
  <si>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</si>
  <si>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</si>
  <si>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</si>
  <si>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</si>
  <si>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</si>
  <si>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</si>
  <si>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</si>
  <si>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</si>
  <si>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</si>
  <si>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</si>
  <si>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</si>
  <si>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</si>
  <si>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</si>
  <si>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</si>
  <si>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</si>
  <si>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</si>
  <si>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</si>
  <si>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</si>
  <si>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</si>
  <si>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</si>
  <si>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</si>
  <si>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</si>
  <si>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</si>
  <si>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</si>
  <si>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</si>
  <si>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</si>
  <si>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</si>
  <si>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</si>
  <si>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</si>
  <si>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</si>
  <si>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</si>
  <si>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</si>
  <si>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</si>
  <si>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</si>
  <si>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</si>
  <si>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</si>
  <si>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</si>
  <si>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</si>
  <si>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</si>
  <si>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</si>
  <si>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</si>
  <si>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</si>
  <si>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</si>
  <si>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</si>
  <si>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</si>
  <si>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</si>
  <si>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</si>
  <si>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</si>
  <si>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</si>
  <si>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</si>
  <si>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</si>
  <si>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</si>
  <si>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</si>
  <si>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</si>
  <si>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</si>
  <si>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</si>
  <si>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</si>
  <si>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</si>
  <si>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</si>
  <si>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</si>
  <si>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</si>
  <si>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</si>
  <si>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</si>
  <si>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</si>
  <si>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</si>
  <si>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</si>
  <si>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</si>
  <si>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</si>
  <si>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</si>
  <si>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</si>
  <si>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</si>
  <si>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</si>
  <si>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</si>
  <si>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</si>
  <si>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</si>
  <si>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</si>
  <si>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</si>
  <si>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</si>
  <si>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</si>
  <si>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</si>
  <si>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</si>
  <si>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</si>
  <si>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</si>
  <si>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</si>
  <si>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</si>
  <si>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</si>
  <si>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</si>
  <si>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</si>
  <si>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</si>
  <si>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</si>
  <si>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</si>
  <si>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</si>
  <si>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</si>
  <si>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</si>
  <si>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</si>
  <si>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</si>
  <si>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</si>
  <si>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</si>
  <si>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</si>
  <si>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</si>
  <si>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</si>
  <si>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</si>
  <si>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</si>
  <si>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</si>
  <si>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</si>
  <si>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</si>
  <si>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</si>
  <si>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</si>
  <si>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</si>
  <si>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</si>
  <si>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</si>
  <si>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</si>
  <si>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</si>
  <si>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</si>
  <si>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</si>
  <si>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</si>
  <si>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</si>
  <si>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</si>
  <si>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</si>
  <si>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</si>
  <si>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</si>
  <si>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</si>
  <si>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</si>
  <si>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</si>
  <si>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</si>
  <si>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</si>
  <si>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</si>
  <si>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</si>
  <si>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</si>
  <si>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</si>
  <si>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</si>
  <si>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</si>
  <si>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</si>
  <si>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</si>
  <si>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</si>
  <si>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</si>
  <si>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</si>
  <si>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</si>
  <si>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</si>
  <si>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</si>
  <si>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</si>
  <si>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</si>
  <si>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</si>
  <si>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</si>
  <si>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</si>
  <si>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</si>
  <si>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</si>
  <si>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</si>
  <si>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</si>
  <si>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</si>
  <si>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</si>
  <si>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</si>
  <si>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</si>
  <si>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</si>
  <si>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</si>
  <si>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</si>
  <si>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</si>
  <si>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</si>
  <si>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</si>
  <si>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</si>
  <si>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</si>
  <si>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</si>
  <si>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</si>
  <si>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</si>
  <si>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</si>
  <si>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</si>
  <si>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</si>
  <si>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</si>
  <si>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</si>
  <si>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</si>
  <si>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</si>
  <si>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</si>
  <si>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</si>
  <si>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</si>
  <si>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</si>
  <si>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</si>
  <si>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</si>
  <si>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</si>
  <si>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</si>
  <si>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</si>
  <si>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</si>
  <si>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</si>
  <si>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</si>
  <si>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</si>
  <si>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</si>
  <si>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</si>
  <si>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</si>
  <si>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</si>
  <si>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</si>
  <si>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</si>
  <si>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</si>
  <si>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</si>
  <si>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</si>
  <si>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</si>
  <si>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</si>
  <si>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</si>
  <si>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</si>
  <si>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</si>
  <si>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</si>
  <si>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</si>
  <si>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</si>
  <si>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</si>
  <si>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</si>
  <si>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</si>
  <si>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</si>
  <si>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</si>
  <si>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</si>
  <si>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</si>
  <si>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</si>
  <si>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</si>
  <si>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</si>
  <si>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</si>
  <si>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</si>
  <si>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</si>
  <si>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</si>
  <si>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</si>
  <si>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</si>
  <si>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</si>
  <si>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</si>
  <si>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</si>
  <si>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</si>
  <si>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</si>
  <si>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</si>
  <si>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</si>
  <si>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</si>
  <si>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</si>
  <si>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</si>
  <si>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</si>
  <si>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</si>
  <si>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</si>
  <si>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</si>
  <si>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</si>
  <si>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</si>
  <si>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</si>
  <si>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</si>
  <si>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</si>
  <si>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</si>
  <si>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</si>
  <si>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</si>
  <si>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</si>
  <si>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</si>
  <si>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</si>
  <si>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</si>
  <si>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</si>
  <si>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</si>
  <si>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</si>
  <si>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</si>
  <si>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</si>
  <si>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</si>
  <si>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</si>
  <si>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</si>
  <si>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</si>
  <si>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</si>
  <si>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</si>
  <si>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</si>
  <si>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</si>
  <si>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</si>
  <si>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</si>
  <si>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</si>
  <si>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</si>
  <si>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</si>
  <si>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</si>
  <si>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</si>
  <si>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</si>
  <si>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</si>
  <si>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</si>
  <si>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</si>
  <si>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</si>
  <si>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</si>
  <si>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</si>
  <si>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</si>
  <si>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</si>
  <si>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</si>
  <si>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</si>
  <si>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</si>
  <si>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</si>
  <si>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</si>
  <si>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</si>
  <si>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</si>
  <si>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</si>
  <si>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</si>
  <si>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</si>
  <si>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</si>
  <si>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</si>
  <si>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</si>
  <si>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</si>
  <si>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</si>
  <si>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</si>
  <si>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</si>
  <si>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</si>
  <si>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</si>
  <si>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</si>
  <si>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</si>
  <si>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</si>
  <si>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</si>
  <si>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</si>
  <si>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</si>
  <si>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</si>
  <si>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</si>
  <si>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</si>
  <si>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</si>
  <si>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</si>
  <si>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</si>
  <si>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</si>
  <si>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</si>
  <si>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</si>
  <si>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</si>
  <si>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</si>
  <si>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</si>
  <si>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</si>
  <si>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</si>
  <si>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</si>
  <si>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</si>
  <si>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</si>
  <si>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</si>
  <si>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</si>
  <si>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</si>
  <si>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</si>
  <si>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</si>
  <si>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</si>
  <si>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</si>
  <si>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</si>
  <si>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</si>
  <si>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</si>
  <si>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</si>
  <si>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</si>
  <si>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</si>
  <si>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</si>
  <si>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</si>
  <si>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</si>
  <si>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</si>
  <si>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</si>
  <si>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</si>
  <si>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</si>
  <si>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</si>
  <si>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</si>
  <si>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</si>
  <si>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</si>
  <si>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</si>
  <si>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</si>
  <si>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</si>
  <si>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</si>
  <si>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</si>
  <si>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</si>
  <si>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</si>
  <si>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</si>
  <si>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</si>
  <si>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</si>
  <si>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</si>
  <si>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</si>
  <si>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</si>
  <si>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</si>
  <si>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</si>
  <si>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</si>
  <si>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</si>
  <si>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</si>
  <si>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</si>
  <si>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</si>
  <si>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</si>
  <si>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</si>
  <si>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</si>
  <si>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</si>
  <si>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</si>
  <si>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</si>
  <si>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</si>
  <si>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</si>
  <si>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</si>
  <si>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</si>
  <si>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</si>
  <si>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</si>
  <si>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</si>
  <si>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</si>
  <si>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</si>
  <si>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</si>
  <si>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</si>
  <si>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</si>
  <si>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</si>
  <si>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</si>
  <si>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</si>
  <si>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</si>
  <si>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</si>
  <si>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</si>
  <si>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</si>
  <si>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</si>
  <si>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</si>
  <si>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</si>
  <si>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</si>
  <si>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</si>
  <si>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</si>
  <si>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</si>
  <si>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</si>
  <si>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</si>
  <si>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</si>
  <si>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</si>
  <si>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</si>
  <si>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</si>
  <si>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</si>
  <si>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</si>
  <si>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</si>
  <si>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</si>
  <si>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</si>
  <si>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</si>
  <si>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</si>
  <si>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</si>
  <si>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</si>
  <si>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</si>
  <si>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</si>
  <si>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</si>
  <si>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</si>
  <si>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</si>
  <si>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</si>
  <si>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</si>
  <si>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</si>
  <si>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</si>
  <si>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</si>
  <si>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</si>
  <si>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</si>
  <si>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</si>
  <si>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</si>
  <si>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</si>
  <si>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</si>
  <si>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</si>
  <si>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</si>
  <si>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</si>
  <si>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</si>
  <si>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</si>
  <si>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</si>
  <si>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</si>
  <si>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</si>
  <si>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</si>
  <si>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</si>
  <si>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</si>
  <si>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</si>
  <si>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</si>
  <si>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</si>
  <si>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</si>
  <si>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</si>
  <si>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</si>
  <si>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</si>
  <si>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</si>
  <si>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</si>
  <si>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</si>
  <si>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</si>
  <si>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</si>
  <si>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</si>
  <si>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</si>
  <si>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</si>
  <si>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</si>
  <si>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</si>
  <si>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</si>
  <si>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</si>
  <si>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</si>
  <si>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</si>
  <si>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</si>
  <si>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</si>
  <si>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</si>
  <si>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</si>
  <si>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</si>
  <si>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</si>
  <si>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</si>
  <si>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</si>
  <si>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</si>
  <si>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</si>
  <si>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</si>
  <si>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</si>
  <si>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</si>
  <si>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</si>
  <si>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</si>
  <si>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</si>
  <si>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</si>
  <si>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</si>
  <si>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</si>
  <si>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</si>
  <si>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</si>
  <si>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</si>
  <si>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</si>
  <si>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</si>
  <si>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</si>
  <si>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</si>
  <si>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</si>
  <si>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</si>
  <si>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</si>
  <si>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</si>
  <si>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</si>
  <si>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</si>
  <si>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</si>
  <si>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</si>
  <si>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</si>
  <si>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</si>
  <si>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</si>
  <si>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</si>
  <si>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</si>
  <si>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</si>
  <si>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</si>
  <si>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</si>
  <si>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</si>
  <si>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</si>
  <si>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</si>
  <si>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</si>
  <si>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</si>
  <si>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</si>
  <si>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</si>
  <si>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</si>
  <si>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</si>
  <si>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</si>
  <si>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</si>
  <si>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</si>
  <si>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</si>
  <si>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</si>
  <si>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</si>
  <si>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</si>
  <si>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</si>
  <si>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</si>
  <si>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</si>
  <si>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</si>
  <si>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</si>
  <si>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</si>
  <si>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</si>
  <si>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</si>
  <si>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</si>
  <si>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</si>
  <si>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</si>
  <si>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</si>
  <si>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</si>
  <si>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</si>
  <si>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</si>
  <si>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</si>
  <si>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</si>
  <si>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</si>
  <si>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</si>
  <si>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</si>
  <si>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</si>
  <si>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</si>
  <si>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</si>
  <si>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</si>
  <si>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</si>
  <si>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</si>
  <si>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</si>
  <si>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</si>
  <si>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</si>
  <si>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</si>
  <si>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</si>
  <si>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</si>
  <si>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</si>
  <si>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</si>
  <si>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</si>
  <si>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</si>
  <si>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</si>
  <si>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</si>
  <si>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</si>
  <si>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</si>
  <si>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</si>
  <si>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</si>
  <si>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</si>
  <si>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</si>
  <si>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</si>
  <si>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</si>
  <si>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</si>
  <si>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</si>
  <si>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</si>
  <si>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</si>
  <si>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</si>
  <si>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</si>
  <si>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</si>
  <si>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</si>
  <si>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</si>
  <si>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</si>
  <si>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</si>
  <si>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</si>
  <si>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</si>
  <si>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</si>
  <si>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</si>
  <si>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</si>
  <si>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</si>
  <si>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</si>
  <si>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</si>
  <si>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</si>
  <si>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</si>
  <si>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</si>
  <si>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</si>
  <si>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</si>
  <si>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</si>
  <si>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</si>
  <si>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</si>
  <si>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</si>
  <si>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</si>
  <si>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</si>
  <si>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</si>
  <si>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</si>
  <si>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</si>
  <si>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</si>
  <si>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</si>
  <si>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</si>
  <si>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</si>
  <si>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</si>
  <si>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</si>
  <si>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</si>
  <si>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</si>
  <si>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</si>
  <si>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</si>
  <si>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</si>
  <si>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</si>
  <si>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</si>
  <si>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</si>
  <si>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</si>
  <si>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</si>
  <si>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</si>
  <si>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</si>
  <si>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</si>
  <si>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</si>
  <si>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</si>
  <si>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</si>
  <si>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</si>
  <si>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</si>
  <si>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</si>
  <si>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</si>
  <si>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</si>
  <si>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</si>
  <si>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</si>
  <si>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</si>
  <si>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</si>
  <si>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</si>
  <si>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</si>
  <si>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</si>
  <si>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</si>
  <si>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</si>
  <si>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</si>
  <si>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</si>
  <si>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</si>
  <si>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</si>
  <si>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</si>
  <si>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</si>
  <si>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</si>
  <si>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</si>
  <si>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</si>
  <si>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</si>
  <si>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</si>
  <si>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</si>
  <si>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</si>
  <si>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</si>
  <si>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</si>
  <si>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</si>
  <si>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</si>
  <si>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</si>
  <si>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</si>
  <si>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</si>
  <si>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</si>
  <si>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</si>
  <si>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</si>
  <si>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</si>
  <si>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</si>
  <si>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</si>
  <si>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</si>
  <si>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</si>
  <si>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</si>
  <si>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</si>
  <si>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</si>
  <si>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</si>
  <si>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</si>
  <si>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</si>
  <si>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</si>
  <si>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</si>
  <si>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</si>
  <si>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</si>
  <si>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</si>
  <si>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</si>
  <si>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</si>
  <si>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</si>
  <si>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</si>
  <si>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</si>
  <si>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</si>
  <si>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</si>
  <si>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</si>
  <si>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</si>
  <si>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</si>
  <si>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</si>
  <si>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</si>
  <si>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</si>
  <si>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</si>
  <si>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</si>
  <si>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</si>
  <si>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</si>
  <si>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</si>
  <si>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</si>
  <si>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</si>
  <si>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</si>
  <si>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</si>
  <si>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</si>
  <si>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</si>
  <si>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</si>
  <si>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</si>
  <si>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</si>
  <si>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</si>
  <si>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</si>
  <si>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</si>
  <si>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</si>
  <si>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</si>
  <si>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</si>
  <si>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</si>
  <si>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</si>
  <si>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</si>
  <si>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</si>
  <si>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</si>
  <si>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</si>
  <si>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</si>
  <si>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</si>
  <si>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</si>
  <si>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</si>
  <si>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</si>
  <si>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</si>
  <si>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</si>
  <si>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</si>
  <si>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</si>
  <si>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</si>
  <si>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</si>
  <si>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</si>
  <si>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</si>
  <si>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</si>
  <si>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</si>
  <si>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</si>
  <si>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</si>
  <si>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</si>
  <si>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</si>
  <si>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</si>
  <si>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</si>
  <si>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</si>
  <si>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</si>
  <si>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</si>
  <si>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</si>
  <si>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</si>
  <si>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</si>
  <si>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</si>
  <si>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</si>
  <si>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</si>
  <si>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</si>
  <si>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</si>
  <si>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</si>
  <si>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</si>
  <si>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</si>
  <si>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</si>
  <si>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</si>
  <si>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</si>
  <si>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</si>
  <si>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</si>
  <si>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</si>
  <si>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</si>
  <si>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</si>
  <si>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</si>
  <si>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</si>
  <si>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</si>
  <si>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</si>
  <si>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</si>
  <si>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</si>
  <si>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</si>
  <si>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</si>
  <si>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</si>
  <si>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</si>
  <si>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</si>
  <si>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</si>
  <si>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</si>
  <si>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</si>
  <si>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</si>
  <si>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</si>
  <si>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</si>
  <si>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</si>
  <si>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</si>
  <si>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</si>
  <si>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</si>
  <si>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</si>
  <si>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</si>
  <si>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</si>
  <si>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</si>
  <si>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</si>
  <si>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</si>
  <si>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</si>
  <si>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</si>
  <si>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</si>
  <si>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</si>
  <si>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</si>
  <si>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</si>
  <si>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</si>
  <si>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</si>
  <si>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</si>
  <si>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</si>
  <si>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</si>
  <si>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</si>
  <si>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</si>
  <si>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</si>
  <si>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</si>
  <si>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</si>
  <si>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</si>
  <si>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</si>
  <si>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</si>
  <si>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</si>
  <si>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</si>
  <si>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</si>
  <si>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</si>
  <si>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</si>
  <si>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</si>
  <si>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</si>
  <si>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</si>
  <si>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</si>
  <si>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</si>
  <si>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</si>
  <si>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</si>
  <si>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</si>
  <si>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</si>
  <si>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</si>
  <si>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</si>
  <si>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</si>
  <si>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</si>
  <si>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</si>
  <si>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</si>
  <si>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</si>
  <si>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</si>
  <si>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</si>
  <si>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</si>
  <si>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</si>
  <si>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</si>
  <si>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</si>
  <si>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</si>
  <si>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</si>
  <si>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</si>
  <si>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</si>
  <si>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</si>
  <si>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</si>
  <si>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</si>
  <si>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</si>
  <si>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</si>
  <si>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</si>
  <si>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</si>
  <si>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</si>
  <si>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</si>
  <si>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</si>
  <si>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</si>
  <si>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</si>
  <si>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</si>
  <si>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</si>
  <si>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</si>
  <si>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</si>
  <si>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</si>
  <si>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</si>
  <si>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</si>
  <si>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</si>
  <si>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</si>
  <si>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</si>
  <si>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</si>
  <si>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</si>
  <si>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</si>
  <si>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</si>
  <si>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</si>
  <si>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</si>
  <si>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</si>
  <si>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</si>
  <si>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</si>
  <si>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</si>
  <si>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</si>
  <si>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</si>
  <si>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</si>
  <si>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</si>
  <si>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</si>
  <si>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</si>
  <si>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</si>
  <si>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</si>
  <si>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</si>
  <si>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</si>
  <si>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</si>
  <si>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</si>
  <si>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</si>
  <si>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</si>
  <si>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</si>
  <si>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</si>
  <si>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</si>
  <si>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</si>
  <si>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</si>
  <si>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</si>
  <si>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</si>
  <si>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</si>
  <si>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</si>
  <si>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</si>
  <si>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</si>
  <si>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</si>
  <si>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</si>
  <si>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</si>
  <si>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</si>
  <si>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</si>
  <si>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</si>
  <si>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</si>
  <si>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</si>
  <si>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</si>
  <si>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</si>
  <si>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</si>
  <si>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</si>
  <si>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</si>
  <si>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</si>
  <si>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</si>
  <si>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</si>
  <si>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</si>
  <si>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</si>
  <si>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</si>
  <si>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</si>
  <si>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</si>
  <si>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</si>
  <si>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</si>
  <si>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</si>
  <si>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</si>
  <si>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</si>
  <si>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</si>
  <si>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</si>
  <si>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</si>
  <si>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</si>
  <si>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</si>
  <si>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</si>
  <si>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</si>
  <si>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</si>
  <si>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</si>
  <si>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</si>
  <si>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</si>
  <si>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</si>
  <si>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</si>
  <si>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</si>
  <si>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</si>
  <si>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</si>
  <si>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</si>
  <si>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</si>
  <si>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</si>
  <si>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</si>
  <si>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</si>
  <si>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</si>
  <si>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</si>
  <si>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</si>
  <si>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</si>
  <si>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</si>
  <si>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</si>
  <si>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</si>
  <si>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</si>
  <si>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</si>
  <si>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</si>
  <si>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</si>
  <si>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</si>
  <si>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</si>
  <si>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</si>
  <si>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</si>
  <si>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</si>
  <si>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</si>
  <si>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</si>
  <si>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</si>
  <si>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</si>
  <si>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</si>
  <si>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</si>
  <si>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</si>
  <si>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</si>
  <si>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</si>
  <si>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</si>
  <si>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</si>
  <si>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</si>
  <si>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</si>
  <si>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</si>
  <si>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</si>
  <si>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</si>
  <si>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</si>
  <si>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</si>
  <si>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</si>
  <si>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</si>
  <si>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</si>
  <si>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</si>
  <si>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</si>
  <si>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</si>
  <si>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</si>
  <si>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</si>
  <si>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</si>
  <si>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</si>
  <si>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</si>
  <si>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</si>
  <si>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</si>
  <si>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</si>
  <si>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</si>
  <si>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</si>
  <si>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</si>
  <si>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</si>
  <si>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</si>
  <si>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</si>
  <si>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</si>
  <si>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</si>
  <si>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</si>
  <si>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</si>
  <si>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</si>
  <si>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</si>
  <si>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</si>
  <si>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</si>
  <si>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</si>
  <si>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</si>
  <si>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</si>
  <si>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</si>
  <si>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</si>
  <si>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</si>
  <si>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</si>
  <si>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</si>
  <si>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</si>
  <si>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</si>
  <si>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</si>
  <si>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</si>
  <si>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</si>
  <si>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</si>
  <si>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</si>
  <si>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</si>
  <si>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</si>
  <si>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</si>
  <si>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</si>
  <si>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</si>
  <si>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</si>
  <si>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</si>
  <si>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</si>
  <si>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</si>
  <si>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</si>
  <si>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</si>
  <si>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</si>
  <si>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</si>
  <si>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</si>
  <si>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</si>
  <si>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</si>
  <si>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</si>
  <si>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</si>
  <si>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</si>
  <si>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</si>
  <si>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</si>
  <si>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</si>
  <si>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</si>
  <si>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</si>
  <si>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</si>
  <si>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</si>
  <si>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</si>
  <si>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</si>
  <si>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</si>
  <si>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</si>
  <si>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</si>
  <si>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</si>
  <si>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</si>
  <si>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</si>
  <si>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</si>
  <si>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</si>
  <si>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</si>
  <si>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</si>
  <si>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</si>
  <si>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</si>
  <si>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</si>
  <si>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</si>
  <si>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</si>
  <si>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</si>
  <si>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</si>
  <si>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</si>
  <si>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</si>
  <si>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</si>
  <si>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</si>
  <si>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</si>
  <si>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</si>
  <si>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</si>
  <si>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</si>
  <si>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</si>
  <si>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</si>
  <si>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</si>
  <si>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</si>
  <si>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</si>
  <si>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</si>
  <si>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</si>
  <si>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</si>
  <si>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</si>
  <si>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</si>
  <si>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</si>
  <si>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</si>
  <si>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</si>
  <si>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</si>
  <si>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</si>
  <si>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</si>
  <si>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</si>
  <si>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</si>
  <si>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</si>
  <si>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</si>
  <si>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</si>
  <si>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</si>
  <si>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</si>
  <si>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</si>
  <si>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</si>
  <si>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</si>
  <si>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</si>
  <si>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</si>
  <si>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</si>
  <si>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</si>
  <si>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</si>
  <si>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</si>
  <si>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</si>
  <si>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</si>
  <si>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</si>
  <si>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</si>
  <si>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</si>
  <si>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</si>
  <si>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</si>
  <si>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</si>
  <si>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</si>
  <si>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</si>
  <si>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</si>
  <si>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</si>
  <si>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</si>
  <si>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</si>
  <si>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</si>
  <si>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</si>
  <si>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</si>
  <si>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</si>
  <si>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</si>
  <si>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</si>
  <si>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</si>
  <si>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</si>
  <si>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</si>
  <si>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</si>
  <si>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</si>
  <si>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</si>
  <si>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</si>
  <si>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</si>
  <si>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</si>
  <si>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</si>
  <si>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</si>
  <si>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</si>
  <si>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</si>
  <si>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</si>
  <si>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</si>
  <si>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</si>
  <si>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</si>
  <si>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</si>
  <si>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</si>
  <si>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</si>
  <si>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</si>
  <si>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</si>
  <si>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</si>
  <si>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</si>
  <si>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</si>
  <si>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</si>
  <si>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</si>
  <si>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</si>
  <si>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</si>
  <si>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</si>
  <si>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</si>
  <si>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</si>
  <si>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</si>
  <si>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</si>
  <si>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</si>
  <si>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</si>
  <si>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</si>
  <si>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</si>
  <si>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</si>
  <si>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</si>
  <si>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</si>
  <si>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</si>
  <si>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</si>
  <si>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</si>
  <si>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</si>
  <si>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</si>
  <si>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</si>
  <si>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</si>
  <si>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</si>
  <si>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</si>
  <si>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</si>
  <si>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</si>
  <si>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</si>
  <si>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</si>
  <si>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</si>
  <si>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</si>
  <si>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</si>
  <si>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</si>
  <si>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</si>
  <si>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</si>
  <si>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</si>
  <si>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</si>
  <si>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</si>
  <si>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</si>
  <si>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</si>
  <si>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</si>
  <si>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</si>
  <si>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</si>
  <si>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</si>
  <si>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</si>
  <si>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</si>
  <si>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</si>
  <si>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</si>
  <si>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</si>
  <si>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</si>
  <si>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</si>
  <si>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</si>
  <si>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</si>
  <si>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</si>
  <si>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</si>
  <si>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</si>
  <si>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</si>
  <si>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</si>
  <si>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</si>
  <si>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</si>
  <si>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</si>
  <si>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</si>
  <si>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</si>
  <si>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</si>
  <si>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</si>
  <si>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</si>
  <si>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</si>
  <si>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</si>
  <si>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</si>
  <si>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</si>
  <si>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</si>
  <si>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</si>
  <si>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</si>
  <si>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</si>
  <si>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</si>
  <si>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</si>
  <si>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</si>
  <si>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</si>
  <si>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</si>
  <si>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</si>
  <si>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</si>
  <si>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</si>
  <si>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</si>
  <si>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</si>
  <si>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</si>
  <si>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</si>
  <si>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</si>
  <si>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</si>
  <si>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</si>
  <si>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</si>
  <si>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</si>
  <si>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</si>
  <si>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</si>
  <si>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</si>
  <si>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</si>
  <si>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</si>
  <si>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</si>
  <si>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</si>
  <si>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</si>
  <si>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</si>
  <si>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</si>
  <si>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</si>
  <si>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</si>
  <si>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</si>
  <si>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</si>
  <si>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</si>
  <si>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</si>
  <si>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</si>
  <si>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</si>
  <si>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</si>
  <si>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</si>
  <si>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</si>
  <si>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</si>
  <si>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</si>
  <si>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</si>
  <si>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</si>
  <si>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</si>
  <si>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</si>
  <si>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</si>
  <si>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</si>
  <si>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</si>
  <si>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</si>
  <si>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</si>
  <si>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</si>
  <si>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</si>
  <si>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</si>
  <si>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</si>
  <si>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</si>
  <si>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</si>
  <si>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</si>
  <si>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</si>
  <si>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</si>
  <si>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</si>
  <si>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</si>
  <si>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</si>
  <si>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</si>
  <si>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</si>
  <si>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</si>
  <si>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</si>
  <si>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</si>
  <si>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</si>
  <si>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</si>
  <si>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</si>
  <si>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</si>
  <si>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</si>
  <si>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</si>
  <si>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</si>
  <si>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</si>
  <si>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</si>
  <si>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</si>
  <si>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</si>
  <si>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</si>
  <si>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</si>
  <si>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</si>
  <si>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</si>
  <si>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</si>
  <si>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</si>
  <si>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</si>
  <si>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</si>
  <si>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</si>
  <si>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</si>
  <si>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</si>
  <si>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</si>
  <si>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</si>
  <si>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</si>
  <si>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</si>
  <si>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</si>
  <si>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</si>
  <si>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</si>
  <si>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</si>
  <si>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</si>
  <si>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</si>
  <si>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</si>
  <si>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</si>
  <si>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</si>
  <si>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</si>
  <si>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</si>
  <si>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</si>
  <si>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</si>
  <si>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</si>
  <si>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</si>
  <si>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</si>
  <si>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</si>
  <si>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</si>
  <si>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</si>
  <si>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</si>
  <si>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</si>
  <si>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</si>
  <si>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</si>
  <si>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</si>
  <si>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</si>
  <si>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</si>
  <si>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</si>
  <si>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</si>
  <si>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</si>
  <si>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</si>
  <si>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</si>
  <si>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</si>
  <si>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</si>
  <si>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</si>
  <si>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</si>
  <si>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</si>
  <si>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</si>
  <si>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</si>
  <si>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</si>
  <si>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</si>
  <si>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</si>
  <si>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</si>
  <si>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</si>
  <si>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</si>
  <si>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</si>
  <si>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</si>
  <si>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</si>
  <si>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</si>
  <si>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</si>
  <si>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</si>
  <si>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</si>
  <si>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</si>
  <si>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</si>
  <si>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</si>
  <si>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</si>
  <si>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</si>
  <si>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</si>
  <si>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</si>
  <si>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</si>
  <si>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</si>
  <si>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</si>
  <si>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</si>
  <si>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</si>
  <si>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</si>
  <si>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</si>
  <si>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</si>
  <si>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</si>
  <si>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</si>
  <si>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</si>
  <si>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</si>
  <si>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</si>
  <si>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</si>
  <si>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</si>
  <si>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</si>
  <si>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</si>
  <si>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</si>
  <si>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</si>
  <si>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</si>
  <si>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</si>
  <si>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</si>
  <si>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</si>
  <si>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</si>
  <si>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</si>
  <si>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</si>
  <si>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</si>
  <si>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</si>
  <si>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</si>
  <si>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</si>
  <si>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</si>
  <si>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</si>
  <si>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</si>
  <si>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</si>
  <si>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</si>
  <si>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</si>
  <si>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</si>
  <si>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</si>
  <si>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</si>
  <si>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</si>
  <si>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</si>
  <si>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</si>
  <si>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</si>
  <si>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</si>
  <si>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</si>
  <si>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</si>
  <si>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</si>
  <si>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</si>
  <si>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</si>
  <si>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</si>
  <si>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</si>
  <si>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</si>
  <si>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</si>
  <si>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</si>
  <si>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</si>
  <si>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</si>
  <si>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</si>
  <si>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</si>
  <si>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</si>
  <si>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</si>
  <si>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</si>
  <si>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</si>
  <si>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</si>
  <si>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</si>
  <si>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</si>
  <si>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</si>
  <si>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</si>
  <si>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</si>
  <si>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</si>
  <si>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</si>
  <si>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</si>
  <si>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</si>
  <si>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</si>
  <si>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</si>
  <si>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</si>
  <si>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</si>
  <si>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</si>
  <si>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</si>
  <si>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</si>
  <si>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</si>
  <si>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</si>
  <si>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</si>
  <si>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</si>
  <si>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</si>
  <si>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</si>
  <si>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</si>
  <si>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</si>
  <si>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</si>
  <si>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</si>
  <si>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</si>
  <si>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</si>
  <si>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</si>
  <si>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</si>
  <si>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</si>
  <si>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</si>
  <si>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</si>
  <si>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</si>
  <si>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</si>
  <si>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</si>
  <si>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</si>
  <si>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</si>
  <si>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</si>
  <si>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</si>
  <si>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</si>
  <si>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</si>
  <si>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</si>
  <si>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</si>
  <si>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</si>
  <si>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</si>
  <si>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</si>
  <si>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</si>
  <si>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</si>
  <si>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</si>
  <si>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</si>
  <si>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</si>
  <si>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</si>
  <si>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</si>
  <si>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</si>
  <si>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</si>
  <si>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</si>
  <si>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</si>
  <si>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</si>
  <si>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</si>
  <si>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</si>
  <si>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</si>
  <si>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</si>
  <si>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</si>
  <si>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</si>
  <si>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</si>
  <si>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</si>
  <si>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</si>
  <si>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</si>
  <si>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</si>
  <si>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</si>
  <si>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</si>
  <si>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</si>
  <si>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</si>
  <si>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</si>
  <si>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</si>
  <si>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</si>
  <si>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</si>
  <si>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</si>
  <si>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</si>
  <si>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</si>
  <si>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</si>
  <si>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</si>
  <si>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</si>
  <si>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</si>
  <si>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</si>
  <si>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</si>
  <si>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</si>
  <si>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</si>
  <si>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</si>
  <si>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</si>
  <si>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</si>
  <si>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</si>
  <si>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</si>
  <si>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</si>
  <si>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</si>
  <si>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</si>
  <si>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</si>
  <si>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</si>
  <si>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</si>
  <si>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</si>
  <si>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</si>
  <si>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</si>
  <si>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</si>
  <si>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</si>
  <si>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</si>
  <si>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</si>
  <si>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</si>
  <si>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</si>
  <si>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</si>
  <si>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</si>
  <si>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</si>
  <si>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</si>
  <si>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</si>
  <si>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</si>
  <si>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</si>
  <si>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</si>
  <si>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</si>
  <si>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</si>
  <si>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</si>
  <si>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</si>
  <si>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</si>
  <si>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</si>
  <si>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</si>
  <si>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</si>
  <si>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</si>
  <si>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</si>
  <si>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</si>
  <si>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</si>
  <si>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</si>
  <si>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</si>
  <si>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</si>
  <si>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</si>
  <si>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</si>
  <si>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</si>
  <si>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</si>
  <si>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</si>
  <si>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</si>
  <si>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</si>
  <si>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</si>
  <si>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</si>
  <si>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</si>
  <si>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</si>
  <si>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</si>
  <si>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</si>
  <si>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</si>
  <si>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</si>
  <si>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</si>
  <si>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</si>
  <si>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</si>
  <si>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</si>
  <si>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</si>
  <si>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</si>
  <si>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</si>
  <si>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</si>
  <si>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</si>
  <si>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</si>
  <si>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</si>
  <si>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</si>
  <si>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</si>
  <si>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</si>
  <si>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</si>
  <si>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</si>
  <si>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</si>
  <si>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</si>
  <si>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</si>
  <si>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</si>
  <si>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</si>
  <si>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</si>
  <si>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</si>
  <si>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</si>
  <si>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</si>
  <si>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</si>
  <si>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</si>
  <si>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</si>
  <si>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</si>
  <si>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</si>
  <si>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</si>
  <si>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</si>
  <si>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</si>
  <si>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</si>
  <si>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</si>
  <si>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</si>
  <si>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</si>
  <si>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</si>
  <si>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</si>
  <si>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</si>
  <si>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</si>
  <si>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</si>
  <si>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</si>
  <si>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</si>
  <si>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</si>
  <si>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</si>
  <si>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</si>
  <si>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</si>
  <si>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</si>
  <si>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</si>
  <si>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</si>
  <si>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</si>
  <si>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</si>
  <si>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</si>
  <si>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</si>
  <si>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</si>
  <si>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</si>
  <si>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</si>
  <si>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</si>
  <si>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</si>
  <si>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</si>
  <si>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</si>
  <si>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</si>
  <si>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</si>
  <si>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</si>
  <si>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</si>
  <si>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</si>
  <si>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</si>
  <si>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</si>
  <si>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</si>
  <si>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</si>
  <si>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</si>
  <si>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</si>
  <si>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</si>
  <si>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</si>
  <si>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</si>
  <si>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</si>
  <si>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</si>
  <si>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</si>
  <si>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</si>
  <si>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</si>
  <si>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</si>
  <si>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</si>
  <si>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</si>
  <si>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</si>
  <si>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</si>
  <si>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</si>
  <si>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</si>
  <si>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</si>
  <si>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</si>
  <si>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</si>
  <si>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</si>
  <si>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</si>
  <si>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</si>
  <si>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</si>
  <si>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</si>
  <si>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</si>
  <si>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</si>
  <si>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</si>
  <si>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</si>
  <si>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</si>
  <si>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</si>
  <si>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</si>
  <si>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</si>
  <si>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</si>
  <si>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</si>
  <si>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</si>
  <si>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</si>
  <si>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</si>
  <si>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</si>
  <si>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</si>
  <si>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</si>
  <si>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</si>
  <si>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</si>
  <si>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</si>
  <si>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</si>
  <si>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</si>
  <si>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</si>
  <si>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</si>
  <si>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</si>
  <si>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</si>
  <si>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</si>
  <si>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</si>
  <si>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</si>
  <si>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</si>
  <si>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</si>
  <si>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</si>
  <si>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</si>
  <si>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</si>
  <si>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</si>
  <si>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</si>
  <si>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</si>
  <si>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</si>
  <si>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</si>
  <si>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</si>
  <si>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</si>
  <si>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</si>
  <si>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</si>
  <si>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</si>
  <si>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</si>
  <si>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</si>
  <si>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</si>
  <si>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</si>
  <si>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</si>
  <si>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</si>
  <si>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</si>
  <si>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</si>
  <si>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</si>
  <si>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</si>
  <si>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</si>
  <si>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</si>
  <si>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</si>
  <si>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</si>
  <si>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</si>
  <si>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</si>
  <si>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</si>
  <si>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</si>
  <si>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</si>
  <si>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</si>
  <si>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</si>
  <si>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</si>
  <si>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</si>
  <si>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</si>
  <si>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</si>
  <si>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</si>
  <si>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</si>
  <si>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</si>
  <si>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</si>
  <si>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</si>
  <si>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</si>
  <si>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</si>
  <si>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</si>
  <si>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</si>
  <si>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</si>
  <si>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</si>
  <si>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</si>
  <si>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</si>
  <si>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</si>
  <si>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</si>
  <si>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</si>
  <si>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</si>
  <si>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</si>
  <si>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</si>
  <si>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</si>
  <si>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</si>
  <si>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</si>
  <si>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</si>
  <si>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</si>
  <si>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</si>
  <si>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</si>
  <si>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</si>
  <si>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</si>
  <si>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</si>
  <si>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</si>
  <si>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</si>
  <si>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</si>
  <si>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</si>
  <si>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</si>
  <si>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</si>
  <si>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</si>
  <si>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</si>
  <si>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</si>
  <si>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</si>
  <si>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</si>
  <si>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</si>
  <si>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</si>
  <si>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</si>
  <si>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</si>
  <si>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</si>
  <si>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</si>
  <si>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</si>
  <si>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</si>
  <si>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</si>
  <si>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</si>
  <si>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</si>
  <si>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</si>
  <si>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</si>
  <si>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</si>
  <si>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</si>
  <si>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</si>
  <si>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</si>
  <si>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</si>
  <si>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</si>
  <si>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</si>
  <si>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</si>
  <si>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</si>
  <si>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</si>
  <si>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</si>
  <si>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</si>
  <si>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</si>
  <si>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</si>
  <si>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</si>
  <si>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</si>
  <si>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</si>
  <si>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</si>
  <si>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</si>
  <si>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</si>
  <si>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</si>
  <si>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</si>
  <si>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</si>
  <si>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</si>
  <si>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</si>
  <si>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</si>
  <si>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</si>
  <si>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</si>
  <si>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</si>
  <si>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</si>
  <si>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</si>
  <si>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</si>
  <si>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</si>
  <si>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</si>
  <si>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</si>
  <si>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</si>
  <si>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</si>
  <si>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</si>
  <si>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</si>
  <si>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</si>
  <si>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</si>
  <si>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</si>
  <si>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</si>
  <si>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</si>
  <si>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</si>
  <si>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</si>
  <si>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</si>
  <si>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</si>
  <si>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</si>
  <si>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</si>
  <si>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</si>
  <si>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</si>
  <si>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</si>
  <si>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</si>
  <si>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</si>
  <si>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</si>
  <si>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</si>
  <si>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</si>
  <si>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</si>
  <si>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</si>
  <si>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</si>
  <si>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</si>
  <si>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</si>
  <si>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</si>
  <si>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</si>
  <si>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</si>
  <si>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</si>
  <si>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</si>
  <si>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</si>
  <si>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</si>
  <si>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</si>
  <si>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</si>
  <si>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</si>
  <si>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</si>
  <si>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</si>
  <si>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</si>
  <si>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</si>
  <si>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</si>
  <si>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</si>
  <si>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</si>
  <si>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</si>
  <si>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</si>
  <si>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</si>
  <si>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</si>
  <si>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</si>
  <si>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</si>
  <si>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</si>
  <si>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</si>
  <si>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</si>
  <si>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</si>
  <si>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</si>
  <si>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</si>
  <si>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</si>
  <si>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</si>
  <si>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</si>
  <si>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</si>
  <si>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</si>
  <si>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</si>
  <si>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</si>
  <si>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</si>
  <si>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</si>
  <si>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</si>
  <si>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</si>
  <si>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</si>
  <si>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</si>
  <si>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</si>
  <si>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</si>
  <si>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</si>
  <si>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</si>
  <si>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</si>
  <si>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</si>
  <si>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</si>
  <si>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</si>
  <si>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</si>
  <si>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</si>
  <si>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</si>
  <si>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</si>
  <si>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</si>
  <si>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</si>
  <si>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</si>
  <si>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</si>
  <si>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</si>
  <si>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</si>
  <si>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</si>
  <si>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</si>
  <si>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</si>
  <si>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</si>
  <si>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</si>
  <si>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</si>
  <si>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</si>
  <si>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</si>
  <si>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</si>
  <si>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</si>
  <si>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</si>
  <si>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</si>
  <si>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</si>
  <si>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</si>
  <si>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</si>
  <si>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</si>
  <si>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</si>
  <si>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</si>
  <si>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</si>
  <si>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</si>
  <si>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</si>
  <si>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</si>
  <si>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</si>
  <si>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</si>
  <si>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</si>
  <si>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</si>
  <si>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</si>
  <si>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</si>
  <si>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</si>
  <si>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</si>
  <si>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</si>
  <si>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</si>
  <si>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</si>
  <si>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</si>
  <si>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</si>
  <si>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</si>
  <si>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</si>
  <si>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</si>
  <si>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</si>
  <si>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</si>
  <si>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</si>
  <si>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</si>
  <si>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</si>
  <si>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</si>
  <si>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</si>
  <si>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</si>
  <si>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</si>
  <si>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</si>
  <si>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</si>
  <si>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</si>
  <si>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</si>
  <si>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</si>
  <si>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</si>
  <si>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</si>
  <si>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</si>
  <si>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</si>
  <si>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</si>
  <si>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</si>
  <si>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</si>
  <si>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</si>
  <si>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</si>
  <si>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</si>
  <si>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</si>
  <si>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</si>
  <si>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</si>
  <si>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</si>
  <si>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</si>
  <si>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</si>
  <si>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</si>
  <si>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</si>
  <si>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</si>
  <si>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</si>
  <si>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</si>
  <si>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</si>
  <si>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</si>
  <si>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</si>
  <si>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</si>
  <si>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</si>
  <si>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</si>
  <si>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</si>
  <si>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</si>
  <si>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</si>
  <si>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</si>
  <si>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</si>
  <si>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</si>
  <si>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</si>
  <si>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</si>
  <si>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</si>
  <si>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</si>
  <si>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</si>
  <si>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</si>
  <si>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</si>
  <si>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</si>
  <si>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</si>
  <si>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</si>
  <si>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</si>
  <si>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</si>
  <si>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</si>
  <si>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</si>
  <si>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</si>
  <si>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</si>
  <si>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</si>
  <si>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</si>
  <si>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</si>
  <si>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</si>
  <si>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</si>
  <si>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</si>
  <si>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</si>
  <si>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</si>
  <si>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</si>
  <si>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</si>
  <si>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</si>
  <si>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</si>
  <si>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</si>
  <si>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</si>
  <si>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</si>
  <si>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</si>
  <si>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</si>
  <si>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</si>
  <si>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</si>
  <si>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</si>
  <si>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</si>
  <si>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</si>
  <si>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</si>
  <si>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</si>
  <si>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</si>
  <si>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</si>
  <si>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</si>
  <si>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</si>
  <si>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</si>
  <si>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</si>
  <si>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</si>
  <si>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</si>
  <si>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</si>
  <si>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</si>
  <si>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</si>
  <si>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</si>
  <si>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</si>
  <si>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</si>
  <si>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</si>
  <si>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</si>
  <si>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</si>
  <si>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</si>
  <si>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</si>
  <si>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</si>
  <si>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</si>
  <si>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</si>
  <si>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</si>
  <si>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</si>
  <si>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</si>
  <si>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</si>
  <si>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</si>
  <si>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</si>
  <si>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</si>
  <si>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</si>
  <si>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</si>
  <si>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</si>
  <si>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</si>
  <si>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</si>
  <si>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</si>
  <si>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</si>
  <si>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</si>
  <si>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</si>
  <si>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</si>
  <si>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</si>
  <si>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</si>
  <si>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</si>
  <si>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</si>
  <si>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</si>
  <si>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</si>
  <si>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</si>
  <si>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</si>
  <si>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</si>
  <si>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</si>
  <si>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</si>
  <si>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</si>
  <si>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</si>
  <si>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</si>
  <si>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</si>
  <si>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</si>
  <si>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</si>
  <si>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</si>
  <si>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</si>
  <si>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</si>
  <si>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</si>
  <si>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</si>
  <si>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</si>
  <si>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</si>
  <si>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</si>
  <si>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</si>
  <si>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</si>
  <si>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</si>
  <si>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</si>
  <si>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</si>
  <si>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</si>
  <si>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</si>
  <si>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</si>
  <si>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</si>
  <si>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</si>
  <si>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</si>
  <si>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</si>
  <si>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</si>
  <si>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</si>
  <si>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</si>
  <si>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</si>
  <si>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</si>
  <si>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</si>
  <si>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</si>
  <si>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</si>
  <si>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</si>
  <si>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</si>
  <si>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</si>
  <si>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</si>
  <si>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</si>
  <si>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</si>
  <si>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</si>
  <si>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</si>
  <si>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</si>
  <si>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</si>
  <si>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</si>
  <si>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</si>
  <si>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</si>
  <si>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</si>
  <si>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</si>
  <si>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</si>
  <si>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</si>
  <si>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</si>
  <si>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</si>
  <si>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</si>
  <si>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</si>
  <si>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</si>
  <si>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</si>
  <si>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</si>
  <si>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</si>
  <si>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</si>
  <si>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</si>
  <si>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</si>
  <si>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</si>
  <si>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</si>
  <si>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</si>
  <si>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</si>
  <si>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</si>
  <si>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</si>
  <si>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</si>
  <si>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</si>
  <si>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</si>
  <si>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</si>
  <si>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</si>
  <si>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</si>
  <si>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</si>
  <si>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</si>
  <si>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</si>
  <si>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</si>
  <si>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</si>
  <si>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</si>
  <si>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</si>
  <si>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</si>
  <si>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</si>
  <si>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</si>
  <si>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</si>
  <si>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</si>
  <si>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</si>
  <si>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</si>
  <si>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</si>
  <si>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</si>
  <si>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</si>
  <si>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</si>
  <si>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</si>
  <si>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</si>
  <si>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</si>
  <si>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</si>
  <si>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</si>
  <si>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</si>
  <si>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</si>
  <si>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</si>
  <si>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</si>
  <si>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</si>
  <si>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</si>
  <si>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</si>
  <si>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</si>
  <si>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</si>
  <si>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</si>
  <si>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</si>
  <si>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</si>
  <si>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</si>
  <si>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</si>
  <si>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</si>
  <si>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</si>
  <si>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</si>
  <si>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</si>
  <si>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</si>
  <si>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</si>
  <si>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</si>
  <si>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</si>
  <si>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</si>
  <si>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</si>
  <si>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</si>
  <si>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</si>
  <si>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</si>
  <si>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</si>
  <si>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</si>
  <si>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</si>
  <si>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</si>
  <si>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</si>
  <si>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</si>
  <si>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</si>
  <si>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</si>
  <si>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</si>
  <si>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</si>
  <si>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</si>
  <si>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</si>
  <si>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</si>
  <si>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</si>
  <si>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</si>
  <si>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</si>
  <si>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</si>
  <si>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</si>
  <si>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</si>
  <si>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</si>
  <si>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</si>
  <si>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</si>
  <si>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</si>
  <si>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</si>
  <si>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</si>
  <si>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</si>
  <si>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</si>
  <si>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</si>
  <si>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</si>
  <si>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</si>
  <si>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</si>
  <si>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</si>
  <si>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</si>
  <si>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</si>
  <si>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</si>
  <si>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</si>
  <si>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</si>
  <si>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</si>
  <si>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</si>
  <si>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</si>
  <si>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</si>
  <si>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</si>
  <si>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</si>
  <si>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</si>
  <si>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</si>
  <si>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</si>
  <si>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</si>
  <si>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</si>
  <si>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</si>
  <si>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</si>
  <si>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</si>
  <si>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</si>
  <si>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</si>
  <si>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</si>
  <si>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</si>
  <si>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</si>
  <si>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</si>
  <si>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</si>
  <si>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</si>
  <si>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</si>
  <si>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</si>
  <si>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</si>
  <si>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</si>
  <si>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</si>
  <si>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</si>
  <si>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</si>
  <si>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</si>
  <si>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</si>
  <si>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</si>
  <si>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</si>
  <si>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</si>
  <si>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</si>
  <si>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</si>
  <si>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</si>
  <si>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</si>
  <si>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</si>
  <si>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</si>
  <si>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</si>
  <si>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</si>
  <si>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</si>
  <si>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</si>
  <si>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</si>
  <si>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</si>
  <si>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</si>
  <si>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</si>
  <si>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</si>
  <si>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</si>
  <si>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</si>
  <si>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</si>
  <si>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</si>
  <si>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</si>
  <si>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</si>
  <si>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</si>
  <si>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</si>
  <si>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</si>
  <si>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</si>
  <si>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</si>
  <si>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</si>
  <si>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</si>
  <si>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</si>
  <si>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</si>
  <si>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</si>
  <si>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</si>
  <si>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</si>
  <si>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</si>
  <si>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</si>
  <si>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</si>
  <si>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</si>
  <si>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</si>
  <si>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</si>
  <si>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</si>
  <si>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</si>
  <si>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</si>
  <si>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</si>
  <si>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</si>
  <si>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</si>
  <si>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</si>
  <si>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</si>
  <si>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</si>
  <si>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</si>
  <si>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</si>
  <si>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</si>
  <si>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</si>
  <si>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</si>
  <si>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</si>
  <si>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</si>
  <si>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</si>
  <si>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</si>
  <si>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</si>
  <si>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</si>
  <si>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</si>
  <si>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</si>
  <si>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</si>
  <si>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</si>
  <si>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</si>
  <si>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</si>
  <si>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</si>
  <si>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</si>
  <si>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</si>
  <si>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</si>
  <si>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</si>
  <si>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</si>
  <si>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</si>
  <si>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</si>
  <si>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</si>
  <si>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</si>
  <si>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</si>
  <si>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</si>
  <si>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</si>
  <si>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</si>
  <si>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</si>
  <si>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</si>
  <si>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</si>
  <si>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</si>
  <si>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</si>
  <si>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</si>
  <si>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</si>
  <si>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</si>
  <si>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</si>
  <si>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</si>
  <si>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</si>
  <si>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</si>
  <si>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</si>
  <si>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</si>
  <si>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</si>
  <si>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</si>
  <si>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</si>
  <si>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</si>
  <si>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</si>
  <si>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</si>
  <si>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</si>
  <si>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</si>
  <si>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</si>
  <si>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</si>
  <si>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</si>
  <si>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</si>
  <si>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</si>
  <si>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</si>
  <si>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</si>
  <si>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</si>
  <si>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</si>
  <si>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</si>
  <si>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</si>
  <si>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</si>
  <si>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</si>
  <si>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</si>
  <si>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</si>
  <si>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</si>
  <si>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</si>
  <si>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</si>
  <si>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</si>
  <si>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</si>
  <si>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</si>
  <si>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</si>
  <si>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</si>
  <si>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</si>
  <si>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</si>
  <si>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</si>
  <si>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</si>
  <si>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</si>
  <si>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</si>
  <si>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</si>
  <si>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</si>
  <si>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</si>
  <si>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</si>
  <si>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</si>
  <si>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</si>
  <si>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</si>
  <si>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</si>
  <si>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</si>
  <si>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</si>
  <si>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</si>
  <si>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</si>
  <si>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</si>
  <si>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</si>
  <si>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</si>
  <si>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</si>
  <si>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</si>
  <si>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</si>
  <si>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</si>
  <si>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</si>
  <si>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</si>
  <si>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</si>
  <si>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</si>
  <si>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</si>
  <si>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</si>
  <si>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</si>
  <si>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</si>
  <si>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</si>
  <si>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</si>
  <si>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</si>
  <si>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</si>
  <si>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</si>
  <si>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</si>
  <si>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</si>
  <si>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</si>
  <si>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</si>
  <si>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</si>
  <si>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</si>
  <si>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</si>
  <si>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</si>
  <si>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</si>
  <si>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</si>
  <si>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</si>
  <si>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</si>
  <si>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</si>
  <si>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</si>
  <si>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</si>
  <si>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</si>
  <si>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</si>
  <si>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</si>
  <si>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</si>
  <si>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</si>
  <si>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</si>
  <si>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</si>
  <si>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</si>
  <si>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</si>
  <si>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</si>
  <si>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</si>
  <si>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</si>
  <si>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</si>
  <si>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</si>
  <si>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</si>
  <si>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</si>
  <si>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</si>
  <si>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</si>
  <si>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</si>
  <si>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</si>
  <si>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</si>
  <si>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</si>
  <si>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</si>
  <si>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</si>
  <si>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</si>
  <si>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</si>
  <si>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</si>
  <si>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</si>
  <si>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</si>
  <si>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</si>
  <si>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</si>
  <si>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</si>
  <si>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</si>
  <si>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</si>
  <si>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</si>
  <si>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</si>
  <si>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</si>
  <si>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</si>
  <si>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</si>
  <si>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</si>
  <si>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</si>
  <si>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</si>
  <si>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</si>
  <si>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</si>
  <si>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</si>
  <si>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</si>
  <si>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</si>
  <si>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</si>
  <si>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</si>
  <si>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</si>
  <si>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</si>
  <si>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</si>
  <si>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</si>
  <si>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</si>
  <si>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</si>
  <si>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</si>
  <si>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</si>
  <si>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</si>
  <si>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</si>
  <si>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</si>
  <si>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</si>
  <si>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</si>
  <si>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</si>
  <si>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</si>
  <si>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</si>
  <si>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</si>
  <si>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</si>
  <si>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</si>
  <si>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</si>
  <si>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</si>
  <si>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</si>
  <si>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</si>
  <si>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</si>
  <si>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</si>
  <si>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</si>
  <si>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</si>
  <si>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</si>
  <si>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</si>
  <si>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</si>
  <si>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</si>
  <si>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</si>
  <si>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</si>
  <si>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</si>
  <si>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</si>
  <si>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</si>
  <si>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</si>
  <si>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</si>
  <si>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</si>
  <si>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</si>
  <si>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</si>
  <si>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</si>
  <si>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</si>
  <si>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</si>
  <si>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</si>
  <si>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</si>
  <si>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</si>
  <si>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</si>
  <si>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</si>
  <si>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</si>
  <si>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</si>
  <si>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</si>
  <si>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</si>
  <si>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</si>
  <si>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</si>
  <si>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</si>
  <si>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</si>
  <si>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</si>
  <si>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</si>
  <si>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</si>
  <si>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</si>
  <si>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</si>
  <si>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</si>
  <si>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</si>
  <si>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</si>
  <si>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</si>
  <si>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</si>
  <si>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</si>
  <si>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</si>
  <si>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</si>
  <si>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</si>
  <si>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</si>
  <si>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</si>
  <si>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</si>
  <si>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</si>
  <si>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</si>
  <si>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</si>
  <si>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</si>
  <si>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</si>
  <si>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</si>
  <si>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</si>
  <si>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</si>
  <si>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</si>
  <si>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</si>
  <si>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</si>
  <si>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</si>
  <si>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</si>
  <si>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</si>
  <si>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</si>
  <si>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</si>
  <si>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</si>
  <si>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</si>
  <si>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</si>
  <si>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</si>
  <si>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</si>
  <si>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</si>
  <si>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</si>
  <si>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</si>
  <si>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</si>
  <si>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</si>
  <si>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</si>
  <si>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</si>
  <si>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</si>
  <si>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</si>
  <si>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</si>
  <si>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</si>
  <si>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</si>
  <si>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</si>
  <si>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</si>
  <si>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</si>
  <si>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</si>
  <si>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</si>
  <si>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</si>
  <si>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</si>
  <si>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</si>
  <si>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</si>
  <si>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</si>
  <si>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</si>
  <si>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</si>
  <si>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</si>
  <si>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</si>
  <si>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</si>
  <si>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</si>
  <si>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</si>
  <si>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</si>
  <si>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</si>
  <si>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</si>
  <si>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</si>
  <si>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</si>
  <si>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</si>
  <si>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</si>
  <si>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</si>
  <si>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</si>
  <si>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</si>
  <si>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</si>
  <si>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</si>
  <si>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</si>
  <si>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</si>
  <si>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</si>
  <si>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</si>
  <si>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</si>
  <si>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</si>
  <si>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</si>
  <si>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</si>
  <si>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</si>
  <si>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</si>
  <si>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</si>
  <si>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</si>
  <si>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</si>
  <si>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</si>
  <si>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</si>
  <si>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</si>
  <si>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</si>
  <si>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</si>
  <si>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</si>
  <si>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</si>
  <si>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</si>
  <si>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</si>
  <si>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</si>
  <si>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</si>
  <si>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</si>
  <si>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</si>
  <si>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</si>
  <si>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</si>
  <si>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</si>
  <si>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</si>
  <si>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</si>
  <si>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</si>
  <si>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</si>
  <si>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</si>
  <si>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</si>
  <si>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</si>
  <si>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</si>
  <si>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</si>
  <si>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</si>
  <si>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</si>
  <si>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</si>
  <si>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</si>
  <si>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</si>
  <si>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</si>
  <si>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</si>
  <si>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</si>
  <si>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</si>
  <si>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</si>
  <si>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</si>
  <si>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</si>
  <si>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</si>
  <si>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</si>
  <si>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</si>
  <si>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</si>
  <si>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</si>
  <si>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</si>
  <si>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</si>
  <si>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</si>
  <si>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</si>
  <si>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</si>
  <si>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</si>
  <si>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</si>
  <si>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</si>
  <si>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</si>
  <si>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</si>
  <si>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</si>
  <si>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</si>
  <si>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</si>
  <si>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</si>
  <si>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</si>
  <si>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</si>
  <si>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</si>
  <si>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</si>
  <si>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</si>
  <si>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</si>
  <si>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</si>
  <si>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</si>
  <si>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</si>
  <si>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</si>
  <si>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</si>
  <si>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</si>
  <si>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</si>
  <si>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</si>
  <si>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</si>
  <si>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</si>
  <si>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</si>
  <si>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</si>
  <si>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</si>
  <si>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</si>
  <si>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</si>
  <si>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</si>
  <si>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</si>
  <si>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</si>
  <si>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</si>
  <si>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</si>
  <si>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</si>
  <si>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</si>
  <si>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</si>
  <si>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</si>
  <si>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</si>
  <si>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</si>
  <si>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</si>
  <si>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</si>
  <si>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</si>
  <si>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</si>
  <si>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</si>
  <si>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</si>
  <si>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</si>
  <si>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</si>
  <si>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</si>
  <si>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</si>
  <si>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</si>
  <si>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</si>
  <si>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</si>
  <si>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</si>
  <si>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</si>
  <si>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</si>
  <si>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</si>
  <si>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</si>
  <si>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</si>
  <si>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</si>
  <si>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</si>
  <si>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</si>
  <si>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</si>
  <si>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</si>
  <si>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</si>
  <si>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</si>
  <si>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</si>
  <si>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</si>
  <si>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</si>
  <si>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</si>
  <si>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</si>
  <si>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</si>
  <si>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</si>
  <si>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</si>
  <si>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</si>
  <si>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</si>
  <si>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</si>
  <si>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</si>
  <si>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</si>
  <si>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</si>
  <si>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</si>
  <si>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</si>
  <si>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</si>
  <si>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</si>
  <si>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</si>
  <si>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</si>
  <si>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</si>
  <si>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</si>
  <si>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</si>
  <si>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</si>
  <si>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</si>
  <si>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</si>
  <si>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</si>
  <si>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</si>
  <si>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</si>
  <si>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</si>
  <si>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</si>
  <si>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</si>
  <si>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</si>
  <si>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</si>
  <si>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</si>
  <si>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</si>
  <si>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</si>
  <si>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</si>
  <si>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</si>
  <si>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</si>
  <si>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</si>
  <si>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</si>
  <si>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</si>
  <si>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</si>
  <si>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</si>
  <si>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</si>
  <si>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</si>
  <si>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</si>
  <si>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</si>
  <si>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</si>
  <si>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</si>
  <si>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</si>
  <si>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</si>
  <si>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</si>
  <si>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</si>
  <si>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</si>
  <si>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</si>
  <si>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</si>
  <si>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</si>
  <si>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</si>
  <si>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</si>
  <si>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</si>
  <si>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</si>
  <si>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</si>
  <si>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</si>
  <si>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</si>
  <si>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</si>
  <si>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</si>
  <si>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</si>
  <si>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</si>
  <si>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</si>
  <si>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</si>
  <si>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</si>
  <si>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</si>
  <si>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</si>
  <si>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</si>
  <si>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</si>
  <si>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</si>
  <si>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</si>
  <si>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</si>
  <si>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</si>
  <si>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</si>
  <si>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</si>
  <si>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</si>
  <si>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</si>
  <si>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</si>
  <si>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</si>
  <si>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</si>
  <si>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</si>
  <si>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</si>
  <si>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</si>
  <si>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</si>
  <si>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</si>
  <si>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</si>
  <si>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</si>
  <si>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</si>
  <si>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</si>
  <si>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</si>
  <si>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</si>
  <si>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</si>
  <si>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</si>
  <si>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</si>
  <si>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</si>
  <si>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</si>
  <si>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</si>
  <si>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</si>
  <si>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</si>
  <si>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</si>
  <si>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</si>
  <si>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</si>
  <si>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</si>
  <si>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</si>
  <si>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</si>
  <si>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</si>
  <si>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</si>
  <si>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</si>
  <si>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</si>
  <si>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</si>
  <si>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</si>
  <si>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</si>
  <si>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</si>
  <si>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</si>
  <si>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</si>
  <si>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</si>
  <si>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</si>
  <si>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</si>
  <si>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</si>
  <si>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</si>
  <si>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</si>
  <si>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</si>
  <si>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</si>
  <si>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</si>
  <si>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</si>
  <si>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</si>
  <si>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</si>
  <si>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</si>
  <si>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</si>
  <si>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</si>
  <si>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</si>
  <si>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</si>
  <si>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</si>
  <si>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</si>
  <si>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</si>
  <si>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</si>
  <si>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</si>
  <si>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</si>
  <si>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</si>
  <si>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</si>
  <si>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</si>
  <si>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</si>
  <si>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</si>
  <si>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</si>
  <si>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</si>
  <si>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</si>
  <si>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</si>
  <si>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</si>
  <si>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</si>
  <si>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</si>
  <si>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</si>
  <si>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</si>
  <si>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</si>
  <si>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</si>
  <si>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</si>
  <si>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</si>
  <si>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</si>
  <si>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</si>
  <si>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</si>
  <si>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</si>
  <si>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</si>
  <si>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</si>
  <si>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</si>
  <si>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</si>
  <si>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</si>
  <si>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</si>
  <si>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</si>
  <si>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</si>
  <si>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</si>
  <si>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</si>
  <si>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</si>
  <si>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</si>
  <si>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</si>
  <si>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</si>
  <si>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</si>
  <si>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</si>
  <si>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</si>
  <si>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</si>
  <si>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</si>
  <si>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</si>
  <si>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</si>
  <si>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</si>
  <si>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</si>
  <si>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</si>
  <si>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</si>
  <si>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</si>
  <si>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</si>
  <si>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</si>
  <si>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</si>
  <si>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</si>
  <si>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</si>
  <si>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</si>
  <si>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</si>
  <si>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</si>
  <si>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</si>
  <si>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</si>
  <si>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</si>
  <si>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</si>
  <si>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</si>
  <si>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</si>
  <si>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</si>
  <si>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</si>
  <si>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</si>
  <si>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</si>
  <si>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</si>
  <si>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</si>
  <si>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</si>
  <si>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</si>
  <si>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</si>
  <si>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</si>
  <si>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</si>
  <si>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</si>
  <si>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</si>
  <si>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</si>
  <si>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</si>
  <si>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</si>
  <si>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</si>
  <si>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</si>
  <si>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</si>
  <si>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</si>
  <si>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</si>
  <si>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</si>
  <si>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</si>
  <si>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</si>
  <si>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</si>
  <si>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</si>
  <si>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</si>
  <si>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</si>
  <si>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</si>
  <si>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</si>
  <si>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</si>
  <si>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</si>
  <si>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</si>
  <si>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</si>
  <si>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</si>
  <si>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</si>
  <si>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</si>
  <si>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</si>
  <si>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</si>
  <si>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</si>
  <si>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</si>
  <si>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</si>
  <si>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</si>
  <si>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</si>
  <si>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</si>
  <si>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</si>
  <si>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</si>
  <si>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</si>
  <si>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</si>
  <si>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</si>
  <si>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</si>
  <si>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</si>
  <si>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</si>
  <si>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</si>
  <si>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</si>
  <si>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</si>
  <si>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</si>
  <si>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</si>
  <si>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</si>
  <si>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</si>
  <si>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</si>
  <si>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</si>
  <si>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</si>
  <si>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</si>
  <si>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</si>
  <si>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</si>
  <si>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</si>
  <si>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</si>
  <si>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</si>
  <si>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</si>
  <si>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</si>
  <si>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</si>
  <si>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</si>
  <si>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</si>
  <si>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</si>
  <si>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</si>
  <si>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</si>
  <si>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</si>
  <si>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</si>
  <si>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</si>
  <si>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</si>
  <si>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</si>
  <si>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</si>
  <si>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</si>
  <si>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</si>
  <si>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</si>
  <si>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</si>
  <si>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</si>
  <si>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</si>
  <si>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</si>
  <si>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</si>
  <si>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</si>
  <si>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</si>
  <si>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</si>
  <si>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</si>
  <si>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</si>
  <si>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</si>
  <si>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</si>
  <si>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</si>
  <si>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</si>
  <si>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</si>
  <si>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</si>
  <si>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</si>
  <si>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</si>
  <si>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</si>
  <si>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</si>
  <si>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</si>
  <si>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</si>
  <si>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</si>
  <si>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</si>
  <si>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</si>
  <si>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</si>
  <si>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</si>
  <si>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</si>
  <si>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</si>
  <si>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</si>
  <si>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</si>
  <si>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</si>
  <si>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</si>
  <si>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</si>
  <si>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</si>
  <si>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</si>
  <si>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</si>
  <si>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</si>
  <si>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</si>
  <si>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</si>
  <si>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</si>
  <si>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</si>
  <si>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</si>
  <si>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</si>
  <si>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</si>
  <si>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</si>
  <si>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</si>
  <si>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</si>
  <si>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</si>
  <si>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</si>
  <si>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</si>
  <si>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</si>
  <si>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</si>
  <si>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</si>
  <si>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</si>
  <si>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</si>
  <si>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</si>
  <si>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</si>
  <si>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</si>
  <si>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</si>
  <si>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</si>
  <si>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</si>
  <si>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</si>
  <si>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</si>
  <si>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</si>
  <si>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</si>
  <si>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</si>
  <si>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</si>
  <si>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</si>
  <si>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</si>
  <si>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</si>
  <si>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</si>
  <si>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</si>
  <si>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</si>
  <si>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</si>
  <si>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</si>
  <si>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</si>
  <si>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</si>
  <si>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</si>
  <si>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</si>
  <si>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</si>
  <si>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</si>
  <si>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</si>
  <si>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</si>
  <si>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</si>
  <si>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</si>
  <si>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</si>
  <si>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</si>
  <si>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</si>
  <si>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</si>
  <si>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</si>
  <si>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</si>
  <si>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</si>
  <si>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</si>
  <si>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</si>
  <si>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</si>
  <si>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</si>
  <si>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</si>
  <si>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</si>
  <si>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</si>
  <si>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</si>
  <si>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</si>
  <si>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</si>
  <si>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</si>
  <si>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</si>
  <si>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</si>
  <si>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</si>
  <si>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</si>
  <si>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</si>
  <si>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</si>
  <si>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</si>
  <si>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</si>
  <si>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</si>
  <si>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</si>
  <si>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</si>
  <si>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</si>
  <si>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</si>
  <si>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</si>
  <si>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</si>
  <si>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</si>
  <si>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</si>
  <si>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</si>
  <si>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</si>
  <si>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</si>
  <si>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</si>
  <si>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</si>
  <si>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</si>
  <si>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</si>
  <si>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</si>
  <si>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</si>
  <si>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</si>
  <si>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</si>
  <si>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</si>
  <si>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</si>
  <si>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</si>
  <si>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</si>
  <si>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</si>
  <si>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</si>
  <si>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</si>
  <si>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</si>
  <si>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</si>
  <si>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</si>
  <si>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</si>
  <si>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</si>
  <si>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</si>
  <si>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</si>
  <si>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</si>
  <si>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</si>
  <si>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</si>
  <si>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</si>
  <si>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</si>
  <si>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</si>
  <si>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</si>
  <si>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</si>
  <si>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</si>
  <si>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</si>
  <si>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</si>
  <si>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</si>
  <si>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</si>
  <si>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</si>
  <si>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</si>
  <si>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</si>
  <si>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</si>
  <si>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</si>
  <si>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</si>
  <si>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</si>
  <si>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</si>
  <si>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</si>
  <si>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</si>
  <si>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</si>
  <si>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</si>
  <si>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</si>
  <si>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</si>
  <si>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</si>
  <si>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</si>
  <si>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</si>
  <si>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</si>
  <si>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</si>
  <si>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</si>
  <si>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</si>
  <si>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</si>
  <si>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</si>
  <si>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</si>
  <si>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</si>
  <si>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</si>
  <si>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</si>
  <si>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</si>
  <si>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</si>
  <si>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</si>
  <si>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</si>
  <si>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</si>
  <si>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</si>
  <si>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</si>
  <si>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</si>
  <si>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</si>
  <si>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</si>
  <si>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</si>
  <si>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</si>
  <si>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</si>
  <si>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</si>
  <si>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</si>
  <si>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</si>
  <si>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</si>
  <si>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</si>
  <si>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</si>
  <si>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</si>
  <si>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</si>
  <si>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</si>
  <si>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</si>
  <si>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</si>
  <si>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</si>
  <si>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</si>
  <si>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</si>
  <si>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</si>
  <si>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</si>
  <si>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</si>
  <si>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</si>
  <si>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</si>
  <si>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</si>
  <si>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</si>
  <si>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</si>
  <si>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</si>
  <si>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</si>
  <si>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</si>
  <si>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</si>
  <si>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</si>
  <si>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</si>
  <si>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</si>
  <si>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</si>
  <si>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</si>
  <si>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</si>
  <si>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</si>
  <si>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</si>
  <si>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</si>
  <si>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</si>
  <si>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</si>
  <si>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</si>
  <si>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</si>
  <si>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</si>
  <si>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</si>
  <si>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</si>
  <si>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</si>
  <si>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</si>
  <si>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</si>
  <si>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</si>
  <si>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</si>
  <si>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</si>
  <si>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</si>
  <si>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</si>
  <si>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</si>
  <si>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</si>
  <si>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</si>
  <si>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</si>
  <si>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</si>
  <si>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</si>
  <si>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</si>
  <si>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</si>
  <si>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</si>
  <si>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</si>
  <si>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</si>
  <si>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</si>
  <si>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</si>
  <si>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</si>
  <si>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</si>
  <si>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</si>
  <si>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</si>
  <si>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</si>
  <si>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</si>
  <si>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</si>
  <si>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</si>
  <si>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</si>
  <si>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</si>
  <si>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</si>
  <si>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</si>
  <si>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</si>
  <si>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</si>
  <si>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</si>
  <si>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</si>
  <si>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</si>
  <si>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</si>
  <si>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</si>
  <si>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</si>
  <si>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</si>
  <si>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</si>
  <si>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</si>
  <si>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</si>
  <si>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</si>
  <si>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</si>
  <si>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</si>
  <si>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</si>
  <si>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</si>
  <si>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</si>
  <si>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</si>
  <si>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</si>
  <si>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</si>
  <si>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</si>
  <si>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</si>
  <si>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</si>
  <si>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</si>
  <si>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</si>
  <si>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</si>
  <si>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</si>
  <si>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</si>
  <si>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</si>
  <si>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</si>
  <si>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</si>
  <si>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</si>
  <si>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</si>
  <si>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</si>
  <si>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</si>
  <si>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</si>
  <si>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</si>
  <si>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</si>
  <si>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</si>
  <si>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</si>
  <si>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</si>
  <si>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</si>
  <si>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</si>
  <si>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</si>
  <si>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</si>
  <si>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</si>
  <si>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</si>
  <si>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</si>
  <si>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</si>
  <si>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</si>
  <si>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</si>
  <si>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</si>
  <si>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</si>
  <si>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</si>
  <si>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</si>
  <si>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</si>
  <si>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</si>
  <si>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</si>
  <si>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</si>
  <si>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</si>
  <si>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</si>
  <si>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</si>
  <si>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</si>
  <si>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</si>
  <si>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</si>
  <si>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</si>
  <si>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</si>
  <si>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</si>
  <si>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</si>
  <si>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</si>
  <si>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</si>
  <si>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</si>
  <si>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</si>
  <si>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</si>
  <si>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</si>
  <si>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</si>
  <si>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</si>
  <si>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</si>
  <si>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</si>
  <si>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</si>
  <si>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</si>
  <si>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</si>
  <si>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</si>
  <si>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</si>
  <si>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</si>
  <si>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</si>
  <si>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</si>
  <si>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</si>
  <si>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</si>
  <si>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</si>
  <si>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</si>
  <si>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</si>
  <si>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</si>
  <si>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</si>
  <si>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</si>
  <si>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</si>
  <si>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</si>
  <si>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</si>
  <si>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</si>
  <si>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</si>
  <si>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</si>
  <si>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</si>
  <si>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</si>
  <si>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</si>
  <si>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</si>
  <si>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</si>
  <si>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</si>
  <si>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</si>
  <si>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</si>
  <si>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</si>
  <si>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</si>
  <si>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</si>
  <si>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</si>
  <si>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</si>
  <si>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</si>
  <si>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</si>
  <si>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</si>
  <si>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</si>
  <si>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</si>
  <si>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</si>
  <si>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</si>
  <si>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</si>
  <si>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</si>
  <si>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</si>
  <si>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</si>
  <si>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</si>
  <si>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</si>
  <si>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</si>
  <si>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</si>
  <si>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</si>
  <si>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</si>
  <si>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</si>
  <si>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</si>
  <si>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</si>
  <si>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</si>
  <si>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</si>
  <si>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</si>
  <si>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</si>
  <si>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</si>
  <si>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</si>
  <si>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</si>
  <si>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</si>
  <si>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</si>
  <si>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</si>
  <si>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</si>
  <si>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</si>
  <si>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</si>
  <si>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</si>
  <si>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</si>
  <si>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</si>
  <si>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</si>
  <si>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</si>
  <si>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</si>
  <si>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</si>
  <si>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</si>
  <si>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</si>
  <si>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</si>
  <si>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</si>
  <si>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</si>
  <si>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</si>
  <si>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</si>
  <si>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</si>
  <si>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</si>
  <si>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</si>
  <si>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</si>
  <si>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</si>
  <si>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</si>
  <si>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</si>
  <si>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</si>
  <si>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</si>
  <si>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</si>
  <si>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</si>
  <si>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</si>
  <si>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</si>
  <si>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</si>
  <si>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</si>
  <si>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</si>
  <si>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</si>
  <si>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</si>
  <si>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</si>
  <si>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</si>
  <si>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</si>
  <si>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</si>
  <si>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</si>
  <si>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</si>
  <si>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</si>
  <si>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</si>
  <si>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</si>
  <si>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</si>
  <si>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</si>
  <si>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</si>
  <si>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</si>
  <si>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</si>
  <si>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</si>
  <si>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</si>
  <si>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</si>
  <si>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</si>
  <si>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</si>
  <si>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</si>
  <si>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</si>
  <si>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</si>
  <si>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</si>
  <si>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</si>
  <si>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</si>
  <si>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</si>
  <si>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</si>
  <si>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</si>
  <si>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</si>
  <si>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</si>
  <si>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</si>
  <si>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</si>
  <si>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</si>
  <si>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</si>
  <si>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</si>
  <si>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</si>
  <si>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</si>
  <si>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</si>
  <si>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</si>
  <si>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</si>
  <si>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</si>
  <si>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</si>
  <si>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</si>
  <si>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</si>
  <si>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</si>
  <si>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</si>
  <si>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</si>
  <si>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</si>
  <si>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</si>
  <si>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</si>
  <si>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</si>
  <si>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</si>
  <si>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</si>
  <si>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</si>
  <si>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</si>
  <si>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</si>
  <si>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</si>
  <si>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</si>
  <si>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</si>
  <si>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</si>
  <si>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</si>
  <si>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</si>
  <si>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</si>
  <si>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</si>
  <si>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</si>
  <si>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</si>
  <si>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</si>
  <si>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</si>
  <si>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</si>
  <si>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</si>
  <si>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</si>
  <si>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</si>
  <si>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</si>
  <si>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</si>
  <si>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</si>
  <si>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</si>
  <si>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</si>
  <si>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</si>
  <si>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</si>
  <si>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</si>
  <si>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</si>
  <si>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</si>
  <si>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</si>
  <si>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</si>
  <si>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</si>
  <si>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</si>
  <si>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</si>
  <si>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</si>
  <si>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</si>
  <si>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</si>
  <si>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</si>
  <si>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</si>
  <si>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</si>
  <si>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</si>
  <si>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</si>
  <si>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</si>
  <si>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</si>
  <si>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</si>
  <si>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</si>
  <si>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</si>
  <si>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</si>
  <si>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</si>
  <si>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</si>
  <si>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</si>
  <si>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</si>
  <si>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</si>
  <si>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</si>
  <si>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</si>
  <si>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</si>
  <si>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</si>
  <si>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</si>
  <si>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</si>
  <si>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</si>
  <si>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</si>
  <si>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</si>
  <si>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</si>
  <si>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</si>
  <si>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</si>
  <si>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</si>
  <si>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</si>
  <si>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</si>
  <si>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</si>
  <si>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</si>
  <si>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</si>
  <si>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</si>
  <si>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</si>
  <si>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</si>
  <si>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</si>
  <si>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</si>
  <si>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</si>
  <si>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</si>
  <si>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</si>
  <si>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</si>
  <si>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</si>
  <si>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</si>
  <si>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</si>
  <si>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</si>
  <si>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</si>
  <si>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</si>
  <si>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</si>
  <si>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</si>
  <si>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</si>
  <si>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</si>
  <si>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</si>
  <si>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</si>
  <si>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</si>
  <si>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</si>
  <si>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</si>
  <si>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</si>
  <si>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</si>
  <si>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</si>
  <si>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</si>
  <si>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</si>
  <si>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</si>
  <si>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</si>
  <si>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</si>
  <si>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</si>
  <si>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</si>
  <si>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</si>
  <si>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</si>
  <si>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</si>
  <si>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</si>
  <si>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</si>
  <si>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</si>
  <si>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</si>
  <si>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</si>
  <si>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</si>
  <si>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</si>
  <si>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</si>
  <si>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</si>
  <si>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</si>
  <si>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</si>
  <si>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</si>
  <si>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</si>
  <si>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</si>
  <si>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</si>
  <si>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</si>
  <si>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</si>
  <si>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</si>
  <si>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</si>
  <si>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</si>
  <si>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</si>
  <si>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</si>
  <si>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</si>
  <si>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</si>
  <si>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</si>
  <si>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</si>
  <si>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</si>
  <si>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</si>
  <si>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</si>
  <si>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</si>
  <si>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</si>
  <si>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</si>
  <si>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</si>
  <si>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</si>
  <si>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</si>
  <si>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</si>
  <si>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</si>
  <si>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</si>
  <si>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</si>
  <si>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</si>
  <si>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</si>
  <si>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</si>
  <si>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</si>
  <si>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</si>
  <si>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</si>
  <si>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</si>
  <si>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</si>
  <si>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</si>
  <si>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</si>
  <si>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</si>
  <si>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</si>
  <si>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</si>
  <si>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</si>
  <si>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</si>
  <si>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</si>
  <si>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</si>
  <si>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</si>
  <si>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</si>
  <si>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</si>
  <si>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</si>
  <si>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</si>
  <si>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</si>
  <si>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</si>
  <si>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</si>
  <si>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</si>
  <si>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</si>
  <si>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</si>
  <si>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</si>
  <si>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</si>
  <si>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</si>
  <si>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</si>
  <si>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</si>
  <si>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</si>
  <si>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</si>
  <si>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</si>
  <si>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</si>
  <si>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</si>
  <si>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</si>
  <si>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</si>
  <si>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</si>
  <si>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</si>
  <si>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</si>
  <si>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</si>
  <si>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</si>
  <si>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</si>
  <si>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</si>
  <si>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</si>
  <si>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</si>
  <si>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</si>
  <si>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</si>
  <si>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</si>
  <si>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</si>
  <si>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</si>
  <si>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</si>
  <si>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</si>
  <si>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</si>
  <si>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</si>
  <si>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</si>
  <si>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</si>
  <si>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</si>
  <si>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</si>
  <si>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</si>
  <si>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</si>
  <si>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</si>
  <si>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</si>
  <si>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</si>
  <si>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</si>
  <si>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</si>
  <si>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</si>
  <si>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</si>
  <si>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</si>
  <si>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</si>
  <si>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</si>
  <si>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</si>
  <si>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</si>
  <si>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</si>
  <si>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</si>
  <si>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</si>
  <si>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</si>
  <si>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</si>
  <si>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</si>
  <si>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</si>
  <si>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</si>
  <si>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</si>
  <si>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</si>
  <si>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</si>
  <si>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</si>
  <si>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</si>
  <si>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</si>
  <si>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</si>
  <si>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</si>
  <si>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</si>
  <si>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</si>
  <si>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</si>
  <si>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</si>
  <si>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</si>
  <si>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</si>
  <si>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</si>
  <si>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</si>
  <si>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</si>
  <si>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</si>
  <si>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</si>
  <si>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</si>
  <si>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</si>
  <si>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</si>
  <si>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</si>
  <si>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</si>
  <si>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</si>
  <si>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</si>
  <si>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</si>
  <si>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</si>
  <si>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</si>
  <si>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</si>
  <si>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</si>
  <si>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</si>
  <si>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</si>
  <si>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</si>
  <si>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</si>
  <si>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</si>
  <si>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</si>
  <si>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</si>
  <si>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</si>
  <si>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</si>
  <si>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</si>
  <si>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</si>
  <si>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</si>
  <si>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</si>
  <si>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</si>
  <si>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</si>
  <si>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</si>
  <si>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</si>
  <si>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</si>
  <si>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</si>
  <si>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</si>
  <si>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</si>
  <si>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</si>
  <si>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</si>
  <si>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</si>
  <si>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</si>
  <si>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</si>
  <si>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</si>
  <si>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</si>
  <si>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</si>
  <si>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</si>
  <si>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</si>
  <si>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</si>
  <si>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</si>
  <si>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</si>
  <si>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</si>
  <si>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</si>
  <si>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</si>
  <si>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</si>
  <si>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</si>
  <si>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</si>
  <si>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</si>
  <si>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</si>
  <si>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</si>
  <si>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</si>
  <si>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</si>
  <si>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</si>
  <si>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</si>
  <si>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</si>
  <si>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</si>
  <si>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</si>
  <si>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</si>
  <si>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</si>
  <si>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</si>
  <si>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</si>
  <si>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</si>
  <si>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</si>
  <si>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</si>
  <si>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</si>
  <si>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</si>
  <si>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</si>
  <si>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</si>
  <si>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</si>
  <si>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</si>
  <si>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</si>
  <si>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</si>
  <si>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</si>
  <si>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</si>
  <si>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</si>
  <si>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</si>
  <si>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</si>
  <si>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</si>
  <si>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</si>
  <si>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</si>
  <si>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</si>
  <si>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</si>
  <si>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</si>
  <si>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</si>
  <si>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</si>
  <si>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</si>
  <si>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</si>
  <si>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</si>
  <si>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</si>
  <si>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</si>
  <si>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</si>
  <si>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</si>
  <si>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</si>
  <si>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</si>
  <si>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</si>
  <si>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</si>
  <si>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</si>
  <si>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</si>
  <si>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</si>
  <si>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</si>
  <si>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</si>
  <si>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</si>
  <si>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</si>
  <si>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</si>
  <si>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</si>
  <si>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</si>
  <si>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</si>
  <si>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</si>
  <si>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</si>
  <si>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</si>
  <si>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</si>
  <si>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</si>
  <si>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</si>
  <si>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</si>
  <si>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</si>
  <si>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</si>
  <si>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</si>
  <si>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</si>
  <si>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</si>
  <si>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</si>
  <si>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</si>
  <si>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</si>
  <si>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</si>
  <si>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</si>
  <si>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</si>
  <si>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</si>
  <si>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</si>
  <si>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</si>
  <si>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</si>
  <si>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</si>
  <si>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</si>
  <si>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</si>
  <si>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</si>
  <si>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</si>
  <si>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</si>
  <si>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</si>
  <si>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</si>
  <si>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</si>
  <si>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</si>
  <si>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</si>
  <si>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</si>
  <si>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</si>
  <si>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</si>
  <si>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</si>
  <si>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</si>
  <si>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</si>
  <si>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</si>
  <si>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</si>
  <si>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</si>
  <si>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</si>
  <si>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</si>
  <si>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</si>
  <si>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</si>
  <si>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</si>
  <si>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</si>
  <si>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</si>
  <si>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</si>
  <si>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</si>
  <si>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</si>
  <si>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</si>
  <si>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</si>
  <si>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</si>
  <si>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</si>
  <si>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</si>
  <si>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</si>
  <si>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</si>
  <si>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</si>
  <si>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</si>
  <si>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</si>
  <si>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</si>
  <si>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</si>
  <si>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</si>
  <si>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</si>
  <si>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</si>
  <si>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</si>
  <si>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</si>
  <si>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</si>
  <si>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</si>
  <si>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</si>
  <si>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</si>
  <si>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</si>
  <si>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</si>
  <si>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</si>
  <si>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</si>
  <si>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</si>
  <si>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</si>
  <si>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</si>
  <si>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</si>
  <si>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</si>
  <si>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</si>
  <si>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</si>
  <si>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</si>
  <si>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</si>
  <si>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</si>
  <si>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</si>
  <si>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</si>
  <si>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</si>
  <si>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</si>
  <si>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</si>
  <si>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</si>
  <si>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</si>
  <si>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</si>
  <si>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</si>
  <si>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</si>
  <si>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</si>
  <si>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</si>
  <si>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</si>
  <si>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</si>
  <si>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</si>
  <si>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</si>
  <si>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</si>
  <si>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</si>
  <si>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</si>
  <si>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</si>
  <si>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</si>
  <si>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</si>
  <si>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</si>
  <si>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</si>
  <si>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</si>
  <si>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</si>
  <si>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</si>
  <si>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</si>
  <si>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</si>
  <si>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</si>
  <si>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</si>
  <si>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</si>
  <si>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</si>
  <si>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</si>
  <si>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</si>
  <si>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</si>
  <si>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</si>
  <si>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</si>
  <si>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</si>
  <si>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</si>
  <si>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</si>
  <si>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</si>
  <si>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</si>
  <si>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</si>
  <si>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</si>
  <si>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</si>
  <si>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</si>
  <si>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</si>
  <si>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</si>
  <si>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</si>
  <si>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</si>
  <si>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</si>
  <si>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</si>
  <si>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</si>
  <si>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</si>
  <si>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</si>
  <si>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</si>
  <si>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</si>
  <si>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</si>
  <si>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</si>
  <si>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</si>
  <si>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</si>
  <si>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</si>
  <si>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</si>
  <si>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</si>
  <si>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</si>
  <si>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</si>
  <si>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</si>
  <si>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</si>
  <si>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</si>
  <si>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</si>
  <si>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</si>
  <si>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</si>
  <si>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</si>
  <si>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</si>
  <si>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</si>
  <si>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</si>
  <si>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</si>
  <si>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</si>
  <si>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</si>
  <si>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</si>
  <si>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</si>
  <si>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</si>
  <si>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</si>
  <si>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</si>
  <si>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</si>
  <si>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</si>
  <si>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</si>
  <si>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</si>
  <si>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</si>
  <si>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</si>
  <si>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</si>
  <si>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</si>
  <si>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</si>
  <si>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</si>
  <si>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</si>
  <si>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</si>
  <si>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</si>
  <si>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</si>
  <si>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</si>
  <si>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</si>
  <si>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</si>
  <si>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</si>
  <si>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</si>
  <si>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</si>
  <si>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</si>
  <si>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</si>
  <si>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</si>
  <si>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</si>
  <si>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</si>
  <si>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</si>
  <si>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</si>
  <si>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</si>
  <si>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</si>
  <si>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</si>
  <si>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</si>
  <si>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</si>
  <si>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</si>
  <si>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</si>
  <si>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</si>
  <si>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</si>
  <si>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</si>
  <si>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</si>
  <si>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</si>
  <si>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</si>
  <si>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</si>
  <si>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</si>
  <si>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</si>
  <si>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</si>
  <si>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</si>
  <si>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</si>
  <si>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</si>
  <si>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</si>
  <si>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</si>
  <si>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</si>
  <si>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</si>
  <si>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</si>
  <si>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</si>
  <si>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</si>
  <si>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</si>
  <si>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</si>
  <si>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</si>
  <si>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</si>
  <si>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</si>
  <si>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</si>
  <si>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</si>
  <si>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</si>
  <si>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</si>
  <si>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</si>
  <si>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</si>
  <si>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</si>
  <si>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</si>
  <si>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</si>
  <si>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</si>
  <si>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</si>
  <si>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</si>
  <si>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</si>
  <si>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</si>
  <si>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</si>
  <si>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</si>
  <si>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</si>
  <si>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</si>
  <si>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</si>
  <si>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</si>
  <si>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</si>
  <si>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</si>
  <si>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</si>
  <si>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</si>
  <si>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</si>
  <si>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</si>
  <si>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</si>
  <si>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</si>
  <si>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</si>
  <si>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</si>
  <si>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</si>
  <si>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</si>
  <si>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</si>
  <si>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</si>
  <si>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</si>
  <si>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</si>
  <si>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</si>
  <si>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</si>
  <si>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</si>
  <si>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</si>
  <si>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</si>
  <si>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</si>
  <si>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</si>
  <si>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</si>
  <si>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</si>
  <si>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</si>
  <si>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</si>
  <si>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</si>
  <si>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</si>
  <si>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</si>
  <si>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</si>
  <si>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</si>
  <si>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</si>
  <si>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</si>
  <si>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</si>
  <si>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</si>
  <si>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</si>
  <si>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</si>
  <si>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</si>
  <si>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</si>
  <si>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</si>
  <si>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</si>
  <si>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</si>
  <si>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</si>
  <si>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</si>
  <si>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</si>
  <si>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</si>
  <si>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</si>
  <si>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</si>
  <si>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</si>
  <si>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</si>
  <si>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</si>
  <si>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</si>
  <si>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</si>
  <si>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</si>
  <si>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</si>
  <si>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</si>
  <si>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</si>
  <si>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</si>
  <si>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</si>
  <si>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</si>
  <si>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</si>
  <si>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</si>
  <si>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</si>
  <si>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</si>
  <si>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</si>
  <si>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</si>
  <si>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</si>
  <si>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</si>
  <si>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</si>
  <si>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</si>
  <si>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</si>
  <si>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</si>
  <si>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</si>
  <si>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</si>
  <si>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</si>
  <si>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</si>
  <si>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</si>
  <si>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</si>
  <si>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</si>
  <si>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</si>
  <si>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</si>
  <si>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</si>
  <si>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</si>
  <si>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</si>
  <si>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</si>
  <si>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</si>
  <si>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</si>
  <si>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</si>
  <si>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</si>
  <si>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</si>
  <si>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</si>
  <si>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</si>
  <si>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</si>
  <si>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</si>
  <si>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</si>
  <si>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</si>
  <si>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</si>
  <si>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</si>
  <si>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</si>
  <si>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</si>
  <si>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</si>
  <si>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</si>
  <si>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</si>
  <si>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</si>
  <si>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</si>
  <si>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</si>
  <si>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</si>
  <si>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</si>
  <si>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</si>
  <si>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</si>
  <si>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</si>
  <si>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</si>
  <si>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</si>
  <si>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</si>
  <si>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</si>
  <si>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</si>
  <si>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</si>
  <si>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</si>
  <si>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</si>
  <si>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</si>
  <si>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</si>
  <si>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</si>
  <si>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</si>
  <si>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</si>
  <si>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</si>
  <si>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</si>
  <si>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</si>
  <si>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</si>
  <si>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</si>
  <si>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</si>
  <si>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</si>
  <si>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</si>
  <si>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</si>
  <si>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</si>
  <si>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</si>
  <si>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</si>
  <si>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</si>
  <si>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</si>
  <si>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</si>
  <si>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</si>
  <si>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</si>
  <si>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</si>
  <si>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</si>
  <si>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</si>
  <si>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</si>
  <si>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</si>
  <si>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</si>
  <si>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</si>
  <si>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</si>
  <si>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</si>
  <si>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</si>
  <si>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</si>
  <si>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</si>
  <si>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</si>
  <si>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</si>
  <si>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</si>
  <si>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</si>
  <si>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</si>
  <si>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</si>
  <si>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</si>
  <si>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</si>
  <si>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</si>
  <si>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</si>
  <si>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</si>
  <si>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</si>
  <si>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</si>
  <si>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</si>
  <si>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</si>
  <si>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</si>
  <si>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</si>
  <si>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</si>
  <si>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</si>
  <si>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</si>
  <si>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</si>
  <si>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</si>
  <si>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</si>
  <si>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</si>
  <si>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</si>
  <si>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</si>
  <si>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</si>
  <si>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</si>
  <si>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</si>
  <si>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</si>
  <si>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</si>
  <si>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</si>
  <si>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</si>
  <si>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</si>
  <si>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</si>
  <si>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</si>
  <si>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</si>
  <si>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</si>
  <si>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</si>
  <si>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</si>
  <si>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</si>
  <si>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</si>
  <si>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</si>
  <si>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</si>
  <si>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</si>
  <si>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</si>
  <si>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</si>
  <si>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</si>
  <si>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</si>
  <si>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</si>
  <si>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</si>
  <si>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</si>
  <si>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</si>
  <si>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</si>
  <si>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</si>
  <si>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</si>
  <si>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</si>
  <si>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</si>
  <si>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</si>
  <si>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</si>
  <si>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</si>
  <si>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</si>
  <si>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</si>
  <si>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</si>
  <si>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</si>
  <si>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</si>
  <si>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</si>
  <si>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</si>
  <si>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</si>
  <si>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</si>
  <si>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</si>
  <si>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</si>
  <si>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</si>
  <si>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</si>
  <si>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</si>
  <si>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</si>
  <si>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</si>
  <si>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</si>
  <si>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</si>
  <si>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</si>
  <si>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</si>
  <si>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</si>
  <si>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</si>
  <si>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</si>
  <si>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</si>
  <si>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</si>
  <si>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</si>
  <si>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</si>
  <si>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</si>
  <si>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</si>
  <si>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</si>
  <si>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</si>
  <si>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</si>
  <si>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</si>
  <si>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</si>
  <si>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</si>
  <si>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</si>
  <si>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</si>
  <si>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</si>
  <si>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</si>
  <si>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</si>
  <si>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</si>
  <si>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</si>
  <si>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</si>
  <si>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</si>
  <si>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</si>
  <si>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</si>
  <si>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</si>
  <si>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</si>
  <si>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</si>
  <si>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</si>
  <si>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</si>
  <si>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</si>
  <si>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</si>
  <si>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</si>
  <si>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</si>
  <si>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</si>
  <si>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</si>
  <si>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</si>
  <si>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</si>
  <si>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</si>
  <si>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</si>
  <si>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</si>
  <si>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</si>
  <si>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</si>
  <si>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</si>
  <si>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</si>
  <si>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</si>
  <si>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</si>
  <si>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</si>
  <si>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</si>
  <si>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</si>
  <si>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</si>
  <si>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</si>
  <si>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</si>
  <si>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</si>
  <si>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</si>
  <si>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</si>
  <si>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</si>
  <si>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</si>
  <si>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</si>
  <si>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</si>
  <si>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</si>
  <si>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</si>
  <si>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</si>
  <si>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</si>
  <si>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</si>
  <si>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</si>
  <si>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</si>
  <si>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</si>
  <si>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</si>
  <si>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</si>
  <si>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</si>
  <si>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</si>
  <si>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</si>
  <si>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</si>
  <si>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</si>
  <si>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</si>
  <si>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</si>
  <si>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</si>
  <si>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</si>
  <si>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</si>
  <si>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</si>
  <si>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</si>
  <si>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</si>
  <si>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</si>
  <si>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</si>
  <si>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</si>
  <si>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</si>
  <si>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</si>
  <si>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</si>
  <si>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</si>
  <si>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</si>
  <si>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</si>
  <si>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</si>
  <si>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</si>
  <si>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</si>
  <si>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</si>
  <si>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</si>
  <si>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</si>
  <si>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</si>
  <si>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</si>
  <si>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</si>
  <si>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</si>
  <si>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</si>
  <si>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</si>
  <si>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</si>
  <si>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</si>
  <si>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</si>
  <si>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</si>
  <si>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</si>
  <si>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</si>
  <si>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</si>
  <si>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</si>
  <si>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</si>
  <si>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</si>
  <si>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</si>
  <si>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</si>
  <si>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</si>
  <si>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</si>
  <si>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</si>
  <si>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</si>
  <si>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</si>
  <si>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</si>
  <si>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</si>
  <si>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</si>
  <si>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</si>
  <si>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</si>
  <si>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</si>
  <si>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</si>
  <si>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</si>
  <si>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</si>
  <si>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</si>
  <si>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</si>
  <si>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</si>
  <si>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</si>
  <si>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</si>
  <si>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</si>
  <si>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</si>
  <si>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</si>
  <si>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</si>
  <si>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</si>
  <si>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</si>
  <si>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</si>
  <si>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</si>
  <si>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</si>
  <si>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</si>
  <si>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</si>
  <si>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</si>
  <si>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</si>
  <si>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</si>
  <si>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</si>
  <si>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</si>
  <si>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</si>
  <si>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</si>
  <si>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</si>
  <si>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</si>
  <si>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</si>
  <si>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</si>
  <si>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</si>
  <si>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</si>
  <si>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</si>
  <si>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</si>
  <si>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</si>
  <si>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</si>
  <si>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</si>
  <si>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</si>
  <si>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</si>
  <si>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</si>
  <si>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</si>
  <si>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</si>
  <si>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</si>
  <si>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</si>
  <si>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</si>
  <si>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</si>
  <si>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</si>
  <si>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</si>
  <si>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</si>
  <si>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</si>
  <si>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</si>
  <si>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</si>
  <si>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</si>
  <si>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</si>
  <si>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</si>
  <si>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</si>
  <si>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</si>
  <si>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</si>
  <si>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</si>
  <si>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</si>
  <si>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</si>
  <si>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</si>
  <si>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</si>
  <si>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</si>
  <si>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</si>
  <si>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</si>
  <si>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</si>
  <si>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</si>
  <si>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</si>
  <si>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</si>
  <si>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</si>
  <si>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</si>
  <si>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</si>
  <si>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</si>
  <si>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</si>
  <si>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</si>
  <si>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</si>
  <si>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</si>
  <si>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</si>
  <si>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</si>
  <si>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</si>
  <si>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</si>
  <si>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</si>
  <si>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</si>
  <si>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</si>
  <si>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</si>
  <si>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</si>
  <si>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</si>
  <si>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</si>
  <si>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</si>
  <si>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</si>
  <si>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</si>
  <si>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</si>
  <si>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</si>
  <si>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</si>
  <si>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</si>
  <si>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</si>
  <si>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</si>
  <si>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</si>
  <si>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</si>
  <si>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</si>
  <si>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</si>
  <si>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</si>
  <si>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</si>
  <si>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</si>
  <si>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</si>
  <si>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</si>
  <si>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</si>
  <si>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</si>
  <si>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</si>
  <si>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</si>
  <si>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</si>
  <si>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</si>
  <si>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</si>
  <si>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</si>
  <si>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</si>
  <si>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</si>
  <si>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</si>
  <si>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</si>
  <si>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</si>
  <si>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</si>
  <si>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</si>
  <si>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</si>
  <si>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</si>
  <si>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</si>
  <si>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</si>
  <si>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</si>
  <si>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</si>
  <si>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</si>
  <si>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</si>
  <si>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</si>
  <si>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</si>
  <si>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</si>
  <si>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</si>
  <si>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</si>
  <si>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</si>
  <si>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</si>
  <si>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</si>
  <si>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</si>
  <si>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</si>
  <si>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</si>
  <si>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</si>
  <si>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</si>
  <si>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</si>
  <si>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</si>
  <si>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</si>
  <si>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</si>
  <si>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</si>
  <si>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</si>
  <si>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</si>
  <si>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</si>
  <si>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</si>
  <si>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</si>
  <si>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</si>
  <si>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</si>
  <si>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</si>
  <si>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</si>
  <si>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</si>
  <si>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</si>
  <si>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</si>
  <si>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</si>
  <si>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</si>
  <si>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</si>
  <si>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</si>
  <si>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</si>
  <si>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</si>
  <si>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</si>
  <si>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</si>
  <si>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</si>
  <si>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</si>
  <si>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</si>
  <si>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</si>
  <si>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</si>
  <si>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</si>
  <si>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</si>
  <si>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</si>
  <si>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</si>
  <si>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</si>
  <si>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</si>
  <si>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</si>
  <si>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</si>
  <si>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</si>
  <si>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</si>
  <si>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</si>
  <si>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</si>
  <si>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</si>
  <si>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</si>
  <si>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</si>
  <si>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</si>
  <si>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</si>
  <si>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</si>
  <si>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</si>
  <si>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</si>
  <si>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</si>
  <si>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</si>
  <si>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</si>
  <si>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</si>
  <si>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</si>
  <si>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</si>
  <si>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</si>
  <si>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</si>
  <si>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</si>
  <si>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</si>
  <si>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</si>
  <si>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</si>
  <si>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</si>
  <si>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</si>
  <si>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</si>
  <si>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</si>
  <si>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</si>
  <si>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</si>
  <si>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</si>
  <si>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</si>
  <si>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</si>
  <si>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</si>
  <si>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</si>
  <si>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</si>
  <si>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</si>
  <si>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</si>
  <si>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</si>
  <si>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</si>
  <si>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</si>
  <si>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</si>
  <si>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</si>
  <si>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</si>
  <si>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</si>
  <si>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</si>
  <si>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</si>
  <si>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</si>
  <si>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</si>
  <si>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</si>
  <si>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</si>
  <si>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</si>
  <si>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</si>
  <si>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</si>
  <si>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</si>
  <si>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</si>
  <si>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</si>
  <si>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</si>
  <si>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</si>
  <si>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</si>
  <si>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</si>
  <si>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</si>
  <si>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</si>
  <si>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</si>
  <si>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</si>
  <si>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</si>
  <si>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</si>
  <si>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</si>
  <si>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</si>
  <si>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</si>
  <si>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</si>
  <si>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</si>
  <si>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</si>
  <si>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</si>
  <si>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</si>
  <si>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</si>
  <si>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</si>
  <si>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</si>
  <si>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</si>
  <si>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</si>
  <si>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</si>
  <si>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</si>
  <si>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</si>
  <si>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</si>
  <si>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</si>
  <si>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</si>
  <si>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</si>
  <si>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</si>
  <si>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</si>
  <si>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</si>
  <si>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</si>
  <si>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</si>
  <si>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</si>
  <si>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</si>
  <si>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</si>
  <si>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</si>
  <si>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</si>
  <si>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</si>
  <si>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</si>
  <si>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</si>
  <si>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</si>
  <si>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</si>
  <si>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</si>
  <si>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</si>
  <si>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</si>
  <si>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</si>
  <si>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</si>
  <si>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</si>
  <si>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</si>
  <si>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</si>
  <si>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</si>
  <si>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</si>
  <si>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</si>
  <si>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</si>
  <si>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</si>
  <si>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</si>
  <si>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</si>
  <si>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</si>
  <si>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</si>
  <si>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</si>
  <si>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</si>
  <si>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</si>
  <si>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</si>
  <si>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</si>
  <si>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</si>
  <si>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</si>
  <si>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</si>
  <si>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</si>
  <si>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</si>
  <si>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</si>
  <si>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</si>
  <si>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</si>
  <si>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</si>
  <si>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</si>
  <si>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</si>
  <si>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</si>
  <si>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</si>
  <si>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</si>
  <si>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</si>
  <si>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</si>
  <si>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</si>
  <si>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</si>
  <si>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</si>
  <si>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</si>
  <si>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</si>
  <si>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</si>
  <si>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</si>
  <si>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</si>
  <si>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</si>
  <si>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</si>
  <si>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</si>
  <si>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</si>
  <si>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</si>
  <si>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</si>
  <si>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</si>
  <si>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</si>
  <si>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</si>
  <si>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</si>
  <si>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</si>
  <si>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</si>
  <si>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</si>
  <si>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</si>
  <si>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</si>
  <si>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</si>
  <si>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</si>
  <si>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</si>
  <si>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</si>
  <si>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</si>
  <si>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</si>
  <si>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</si>
  <si>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</si>
  <si>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</si>
  <si>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</si>
  <si>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</si>
  <si>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</si>
  <si>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</si>
  <si>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</si>
  <si>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</si>
  <si>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</si>
  <si>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</si>
  <si>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</si>
  <si>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</si>
  <si>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</si>
  <si>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</si>
  <si>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</si>
  <si>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</si>
  <si>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</si>
  <si>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</si>
  <si>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</si>
  <si>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</si>
  <si>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</si>
  <si>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</si>
  <si>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</si>
  <si>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</si>
  <si>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</si>
  <si>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</si>
  <si>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</si>
  <si>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</si>
  <si>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</si>
  <si>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</si>
  <si>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</si>
  <si>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</si>
  <si>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</si>
  <si>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</si>
  <si>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</si>
  <si>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</si>
  <si>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</si>
  <si>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</si>
  <si>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</si>
  <si>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</si>
  <si>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</si>
  <si>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</si>
  <si>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</si>
  <si>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</si>
  <si>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</si>
  <si>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</si>
  <si>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</si>
  <si>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</si>
  <si>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</si>
  <si>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</si>
  <si>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</si>
  <si>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</si>
  <si>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</si>
  <si>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</si>
  <si>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</si>
  <si>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</si>
  <si>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</si>
  <si>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</si>
  <si>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</si>
  <si>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</si>
  <si>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</si>
  <si>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</si>
  <si>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</si>
  <si>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</si>
  <si>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</si>
  <si>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</si>
  <si>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</si>
  <si>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</si>
  <si>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</si>
  <si>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</si>
  <si>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</si>
  <si>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</si>
  <si>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</si>
  <si>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</si>
  <si>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</si>
  <si>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</si>
  <si>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</si>
  <si>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</si>
  <si>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</si>
  <si>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</si>
  <si>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</si>
  <si>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</si>
  <si>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</si>
  <si>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</si>
  <si>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</si>
  <si>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</si>
  <si>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</si>
  <si>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</si>
  <si>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</si>
  <si>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</si>
  <si>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</si>
  <si>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</si>
  <si>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</si>
  <si>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</si>
  <si>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</si>
  <si>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</si>
  <si>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</si>
  <si>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</si>
  <si>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</si>
  <si>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</si>
  <si>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</si>
  <si>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</si>
  <si>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</si>
  <si>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</si>
  <si>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</si>
  <si>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</si>
  <si>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</si>
  <si>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</si>
  <si>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</si>
  <si>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</si>
  <si>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</si>
  <si>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</si>
  <si>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</si>
  <si>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</si>
  <si>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</si>
  <si>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</si>
  <si>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</si>
  <si>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</si>
  <si>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</si>
  <si>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</si>
  <si>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</si>
  <si>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</si>
  <si>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</si>
  <si>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</si>
  <si>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</si>
  <si>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</si>
  <si>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</si>
  <si>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</si>
  <si>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</si>
  <si>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</si>
  <si>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</si>
  <si>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</si>
  <si>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</si>
  <si>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</si>
  <si>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</si>
  <si>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</si>
  <si>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</si>
  <si>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</si>
  <si>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</si>
  <si>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</si>
  <si>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</si>
  <si>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</si>
  <si>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</si>
  <si>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</si>
  <si>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</si>
  <si>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</si>
  <si>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</si>
  <si>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</si>
  <si>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</si>
  <si>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</si>
  <si>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</si>
  <si>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</si>
  <si>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</si>
  <si>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</si>
  <si>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</si>
  <si>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</si>
  <si>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</si>
  <si>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</si>
  <si>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</si>
  <si>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</si>
  <si>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</si>
  <si>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</si>
  <si>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</si>
  <si>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</si>
  <si>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</si>
  <si>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</si>
  <si>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</si>
  <si>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</si>
  <si>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</si>
  <si>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</si>
  <si>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</si>
  <si>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</si>
  <si>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</si>
  <si>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</si>
  <si>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</si>
  <si>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</si>
  <si>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</si>
  <si>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</si>
  <si>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</si>
  <si>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</si>
  <si>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</si>
  <si>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</si>
  <si>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</si>
  <si>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</si>
  <si>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</si>
  <si>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</si>
  <si>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</si>
  <si>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</si>
  <si>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</si>
  <si>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</si>
  <si>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</si>
  <si>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</si>
  <si>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</si>
  <si>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</si>
  <si>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</si>
  <si>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</si>
  <si>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</si>
  <si>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</si>
  <si>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</si>
  <si>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</si>
  <si>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</si>
  <si>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</si>
  <si>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</si>
  <si>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</si>
  <si>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</si>
  <si>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</si>
  <si>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</si>
  <si>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</si>
  <si>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</si>
  <si>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</si>
  <si>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</si>
  <si>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</si>
  <si>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</si>
  <si>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</si>
  <si>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</si>
  <si>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</si>
  <si>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</si>
  <si>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</si>
  <si>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</si>
  <si>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</si>
  <si>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</si>
  <si>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</si>
  <si>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</si>
  <si>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</si>
  <si>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</si>
  <si>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</si>
  <si>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</si>
  <si>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</si>
  <si>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</si>
  <si>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</si>
  <si>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</si>
  <si>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</si>
  <si>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</si>
  <si>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</si>
  <si>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</si>
  <si>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</si>
  <si>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</si>
  <si>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</si>
  <si>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</si>
  <si>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</si>
  <si>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</si>
  <si>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</si>
  <si>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</si>
  <si>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</si>
  <si>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</si>
  <si>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</si>
  <si>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</si>
  <si>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</si>
  <si>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</si>
  <si>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</si>
  <si>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</si>
  <si>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</si>
  <si>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</si>
  <si>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</si>
  <si>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</si>
  <si>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</si>
  <si>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</si>
  <si>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</si>
  <si>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</si>
  <si>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</si>
  <si>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</si>
  <si>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</si>
  <si>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</si>
  <si>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</si>
  <si>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</si>
  <si>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</si>
  <si>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</si>
  <si>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</si>
  <si>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</si>
  <si>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</si>
  <si>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</si>
  <si>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</si>
  <si>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</si>
  <si>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</si>
  <si>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</si>
  <si>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</si>
  <si>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</si>
  <si>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</si>
  <si>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</si>
  <si>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</si>
  <si>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</si>
  <si>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</si>
  <si>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</si>
  <si>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</si>
  <si>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</si>
  <si>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</si>
  <si>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</si>
  <si>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</si>
  <si>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</si>
  <si>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</si>
  <si>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</si>
  <si>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</si>
  <si>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</si>
  <si>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</si>
  <si>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</si>
  <si>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</si>
  <si>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</si>
  <si>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</si>
  <si>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</si>
  <si>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</si>
  <si>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</si>
  <si>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</si>
  <si>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</si>
  <si>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</si>
  <si>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</si>
  <si>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</si>
  <si>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</si>
  <si>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</si>
  <si>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</si>
  <si>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</si>
  <si>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</si>
  <si>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</si>
  <si>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</si>
  <si>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</si>
  <si>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</si>
  <si>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</si>
  <si>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</si>
  <si>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</si>
  <si>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</si>
  <si>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</si>
  <si>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</si>
  <si>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</si>
  <si>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</si>
  <si>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</si>
  <si>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</si>
  <si>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</si>
  <si>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</si>
  <si>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</si>
  <si>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</si>
  <si>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</si>
  <si>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</si>
  <si>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</si>
  <si>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</si>
  <si>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</si>
  <si>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</si>
  <si>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</si>
  <si>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</si>
  <si>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</si>
  <si>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</si>
  <si>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</si>
  <si>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</si>
  <si>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</si>
  <si>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</si>
  <si>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</si>
  <si>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</si>
  <si>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</si>
  <si>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</si>
  <si>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</si>
  <si>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</si>
  <si>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</si>
  <si>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</si>
  <si>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</si>
  <si>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</si>
  <si>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</si>
  <si>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</si>
  <si>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</si>
  <si>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</si>
  <si>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</si>
  <si>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</si>
  <si>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</si>
  <si>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</si>
  <si>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</si>
  <si>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</si>
  <si>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</si>
  <si>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</si>
  <si>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</si>
  <si>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</si>
  <si>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</si>
  <si>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</si>
  <si>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</si>
  <si>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</si>
  <si>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</si>
  <si>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</si>
  <si>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</si>
  <si>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</si>
  <si>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</si>
  <si>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</si>
  <si>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</si>
  <si>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</si>
  <si>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</si>
  <si>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</si>
  <si>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</si>
  <si>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</si>
  <si>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</si>
  <si>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</si>
  <si>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</si>
  <si>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</si>
  <si>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</si>
  <si>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</si>
  <si>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</si>
  <si>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</si>
  <si>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</si>
  <si>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</si>
  <si>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</si>
  <si>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</si>
  <si>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</si>
  <si>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</si>
  <si>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</si>
  <si>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</si>
  <si>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</si>
  <si>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</si>
  <si>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</si>
  <si>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</si>
  <si>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</si>
  <si>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</si>
  <si>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</si>
  <si>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</si>
  <si>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</si>
  <si>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</si>
  <si>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</si>
  <si>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</si>
  <si>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</si>
  <si>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</si>
  <si>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</si>
  <si>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</si>
  <si>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</si>
  <si>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</si>
  <si>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</si>
  <si>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</si>
  <si>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</si>
  <si>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</si>
  <si>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</si>
  <si>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</si>
  <si>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</si>
  <si>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</si>
  <si>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</si>
  <si>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</si>
  <si>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</si>
  <si>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</si>
  <si>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</si>
  <si>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</si>
  <si>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</si>
  <si>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</si>
  <si>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</si>
  <si>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</si>
  <si>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</si>
  <si>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</si>
  <si>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</si>
  <si>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</si>
  <si>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</si>
  <si>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</si>
  <si>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</si>
  <si>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</si>
  <si>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</si>
  <si>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</si>
  <si>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</si>
  <si>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</si>
  <si>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</si>
  <si>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</si>
  <si>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</si>
  <si>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</si>
  <si>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</si>
  <si>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</si>
  <si>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</si>
  <si>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</si>
  <si>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</si>
  <si>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</si>
  <si>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</si>
  <si>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</si>
  <si>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</si>
  <si>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</si>
  <si>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</si>
  <si>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</si>
  <si>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</si>
  <si>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</si>
  <si>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</si>
  <si>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</si>
  <si>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</si>
  <si>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</si>
  <si>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</si>
  <si>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</si>
  <si>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</si>
  <si>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</si>
  <si>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</si>
  <si>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</si>
  <si>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</si>
  <si>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</si>
  <si>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</si>
  <si>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</si>
  <si>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</si>
  <si>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</si>
  <si>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</si>
  <si>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</si>
  <si>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</si>
  <si>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</si>
  <si>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</si>
  <si>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</si>
  <si>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</si>
  <si>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</si>
  <si>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</si>
  <si>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</si>
  <si>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</si>
  <si>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</si>
  <si>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</si>
  <si>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</si>
  <si>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</si>
  <si>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</si>
  <si>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</si>
  <si>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</si>
  <si>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</si>
  <si>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</si>
  <si>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</si>
  <si>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</si>
  <si>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</si>
  <si>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</si>
  <si>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</si>
  <si>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</si>
  <si>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</si>
  <si>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</si>
  <si>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</si>
  <si>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</si>
  <si>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</si>
  <si>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</si>
  <si>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</si>
  <si>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</si>
  <si>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</si>
  <si>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</si>
  <si>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</si>
  <si>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</si>
  <si>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</si>
  <si>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</si>
  <si>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</si>
  <si>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</si>
  <si>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</si>
  <si>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</si>
  <si>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</si>
  <si>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</si>
  <si>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</si>
  <si>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</si>
  <si>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</si>
  <si>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</si>
  <si>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</si>
  <si>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</si>
  <si>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</si>
  <si>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</si>
  <si>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</si>
  <si>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</si>
  <si>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</si>
  <si>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</si>
  <si>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</si>
  <si>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</si>
  <si>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</si>
  <si>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</si>
  <si>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</si>
  <si>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</si>
  <si>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</si>
  <si>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</si>
  <si>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</si>
  <si>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</si>
  <si>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</si>
  <si>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</si>
  <si>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</si>
  <si>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</si>
  <si>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</si>
  <si>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</si>
  <si>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</si>
  <si>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</si>
  <si>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</si>
  <si>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</si>
  <si>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</si>
  <si>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</si>
  <si>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</si>
  <si>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</si>
  <si>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</si>
  <si>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</si>
  <si>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</si>
  <si>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</si>
  <si>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</si>
  <si>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</si>
  <si>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</si>
  <si>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</si>
  <si>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</si>
  <si>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</si>
  <si>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</si>
  <si>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</si>
  <si>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</si>
  <si>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</si>
  <si>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</si>
  <si>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</si>
  <si>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</si>
  <si>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</si>
  <si>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</si>
  <si>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</si>
  <si>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</si>
  <si>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</si>
  <si>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</si>
  <si>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</si>
  <si>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</si>
  <si>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</si>
  <si>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</si>
  <si>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</si>
  <si>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</si>
  <si>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</si>
  <si>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</si>
  <si>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</si>
  <si>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</si>
  <si>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</si>
  <si>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</si>
  <si>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</si>
  <si>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</si>
  <si>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</si>
  <si>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</si>
  <si>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</si>
  <si>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</si>
  <si>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</si>
  <si>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</si>
  <si>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</si>
  <si>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</si>
  <si>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</si>
  <si>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</si>
  <si>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</si>
  <si>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</si>
  <si>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</si>
  <si>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</si>
  <si>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</si>
  <si>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</si>
  <si>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</si>
  <si>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</si>
  <si>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</si>
  <si>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</si>
  <si>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</si>
  <si>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</si>
  <si>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</si>
  <si>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</si>
  <si>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</si>
  <si>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</si>
  <si>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</si>
  <si>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</si>
  <si>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</si>
  <si>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</si>
  <si>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</si>
  <si>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</si>
  <si>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</si>
  <si>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</si>
  <si>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</si>
  <si>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</si>
  <si>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</si>
  <si>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</si>
  <si>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</si>
  <si>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</si>
  <si>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</si>
  <si>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</si>
  <si>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</si>
  <si>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</si>
  <si>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</si>
  <si>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</si>
  <si>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</si>
  <si>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</si>
  <si>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</si>
  <si>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</si>
  <si>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</si>
  <si>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</si>
  <si>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</si>
  <si>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</si>
  <si>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</si>
  <si>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</si>
  <si>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</si>
  <si>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</si>
  <si>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</si>
  <si>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</si>
  <si>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</si>
  <si>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</si>
  <si>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</si>
  <si>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</si>
  <si>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</si>
  <si>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</si>
  <si>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</si>
  <si>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</si>
  <si>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</si>
  <si>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</si>
  <si>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</si>
  <si>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</si>
  <si>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</si>
  <si>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</si>
  <si>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</si>
  <si>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</si>
  <si>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</si>
  <si>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</si>
  <si>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</si>
  <si>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</si>
  <si>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</si>
  <si>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</si>
  <si>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</si>
  <si>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</si>
  <si>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</si>
  <si>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</si>
  <si>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</si>
  <si>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</si>
  <si>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</si>
  <si>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</si>
  <si>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</si>
  <si>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</si>
  <si>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</si>
  <si>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</si>
  <si>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</si>
  <si>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</si>
  <si>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</si>
  <si>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</si>
  <si>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</si>
  <si>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</si>
  <si>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</si>
  <si>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</si>
  <si>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</si>
  <si>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</si>
  <si>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</si>
  <si>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</si>
  <si>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</si>
  <si>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</si>
  <si>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</si>
  <si>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</si>
  <si>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</si>
  <si>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</si>
  <si>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</si>
  <si>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</si>
  <si>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</si>
  <si>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</si>
  <si>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</si>
  <si>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</si>
  <si>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</si>
  <si>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</si>
  <si>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</si>
  <si>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</si>
  <si>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</si>
  <si>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</si>
  <si>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</si>
  <si>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</si>
  <si>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</si>
  <si>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</si>
  <si>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</si>
  <si>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</si>
  <si>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</si>
  <si>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</si>
  <si>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</si>
  <si>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</si>
  <si>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</si>
  <si>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</si>
  <si>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</si>
  <si>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</si>
  <si>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</si>
  <si>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</si>
  <si>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</si>
  <si>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</si>
  <si>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</si>
  <si>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</si>
  <si>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</si>
  <si>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</si>
  <si>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</si>
  <si>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</si>
  <si>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</si>
  <si>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</si>
  <si>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</si>
  <si>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</si>
  <si>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</si>
  <si>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</si>
  <si>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</si>
  <si>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</si>
  <si>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</si>
  <si>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</si>
  <si>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</si>
  <si>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</si>
  <si>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</si>
  <si>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</si>
  <si>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</si>
  <si>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</si>
  <si>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</si>
  <si>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</si>
  <si>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</si>
  <si>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</si>
  <si>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</si>
  <si>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</si>
  <si>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</si>
  <si>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</si>
  <si>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</si>
  <si>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</si>
  <si>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</si>
  <si>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</si>
  <si>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</si>
  <si>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</si>
  <si>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</si>
  <si>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</si>
  <si>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</si>
  <si>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</si>
  <si>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</si>
  <si>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</si>
  <si>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</si>
  <si>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</si>
  <si>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</si>
  <si>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</si>
  <si>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</si>
  <si>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</si>
  <si>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</si>
  <si>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</si>
  <si>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</si>
  <si>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</si>
  <si>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</si>
  <si>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</si>
  <si>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</si>
  <si>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</si>
  <si>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</si>
  <si>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</si>
  <si>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</si>
  <si>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</si>
  <si>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</si>
  <si>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</si>
  <si>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</si>
  <si>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</si>
  <si>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</si>
  <si>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</si>
  <si>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</si>
  <si>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</si>
  <si>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</si>
  <si>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</si>
  <si>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</si>
  <si>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</si>
  <si>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</si>
  <si>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</si>
  <si>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</si>
  <si>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</si>
  <si>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</si>
  <si>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</si>
  <si>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</si>
  <si>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</si>
  <si>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</si>
  <si>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</si>
  <si>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</si>
  <si>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</si>
  <si>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</si>
  <si>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</si>
  <si>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</si>
  <si>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</si>
  <si>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</si>
  <si>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</si>
  <si>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</si>
  <si>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</si>
  <si>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</si>
  <si>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</si>
  <si>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</si>
  <si>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</si>
  <si>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</si>
  <si>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</si>
  <si>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</si>
  <si>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</si>
  <si>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</si>
  <si>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</si>
  <si>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</si>
  <si>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</si>
  <si>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</si>
  <si>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</si>
  <si>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</si>
  <si>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</si>
  <si>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</si>
  <si>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</si>
  <si>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</si>
  <si>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</si>
  <si>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</si>
  <si>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</si>
  <si>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</si>
  <si>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</si>
  <si>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</si>
  <si>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</si>
  <si>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</si>
  <si>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</si>
  <si>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</si>
  <si>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</si>
  <si>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</si>
  <si>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</si>
  <si>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</si>
  <si>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</si>
  <si>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</si>
  <si>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</si>
  <si>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</si>
  <si>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</si>
  <si>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</si>
  <si>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</si>
  <si>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</si>
  <si>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</si>
  <si>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</si>
  <si>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</si>
  <si>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</si>
  <si>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</si>
  <si>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</si>
  <si>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</si>
  <si>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</si>
  <si>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</si>
  <si>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</si>
  <si>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</si>
  <si>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</si>
  <si>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</si>
  <si>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</si>
  <si>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</si>
  <si>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</si>
  <si>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</si>
  <si>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</si>
  <si>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</si>
  <si>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</si>
  <si>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</si>
  <si>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</si>
  <si>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</si>
  <si>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</si>
  <si>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</si>
  <si>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</si>
  <si>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</si>
  <si>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</si>
  <si>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</si>
  <si>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</si>
  <si>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</si>
  <si>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</si>
  <si>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</si>
  <si>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</si>
  <si>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</si>
  <si>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</si>
  <si>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</si>
  <si>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</si>
  <si>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</si>
  <si>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</si>
  <si>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</si>
  <si>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</si>
  <si>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</si>
  <si>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</si>
  <si>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</si>
  <si>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</si>
  <si>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</si>
  <si>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</si>
  <si>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</si>
  <si>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</si>
  <si>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</si>
  <si>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</si>
  <si>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</si>
  <si>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</si>
  <si>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</si>
  <si>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</si>
  <si>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</si>
  <si>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</si>
  <si>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</si>
  <si>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</si>
  <si>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</si>
  <si>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</si>
  <si>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</si>
  <si>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</si>
  <si>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</si>
  <si>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</si>
  <si>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</si>
  <si>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</si>
  <si>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</si>
  <si>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</si>
  <si>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</si>
  <si>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</si>
  <si>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</si>
  <si>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</si>
  <si>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</si>
  <si>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</si>
  <si>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</si>
  <si>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</si>
  <si>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</si>
  <si>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</si>
  <si>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</si>
  <si>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</si>
  <si>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</si>
  <si>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</si>
  <si>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</si>
  <si>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</si>
  <si>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</si>
  <si>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</si>
  <si>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</si>
  <si>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</si>
  <si>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</si>
  <si>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</si>
  <si>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</si>
  <si>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</si>
  <si>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</si>
  <si>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</si>
  <si>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</si>
  <si>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</si>
  <si>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</si>
  <si>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</si>
  <si>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</si>
  <si>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</si>
  <si>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</si>
  <si>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</si>
  <si>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</si>
  <si>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</si>
  <si>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</si>
  <si>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</si>
  <si>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</si>
  <si>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</si>
  <si>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</si>
  <si>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</si>
  <si>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</si>
  <si>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</si>
  <si>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</si>
  <si>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</si>
  <si>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</si>
  <si>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</si>
  <si>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</si>
  <si>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</si>
  <si>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</si>
  <si>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</si>
  <si>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</si>
  <si>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</si>
  <si>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</si>
  <si>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</si>
  <si>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</si>
  <si>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</si>
  <si>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</si>
  <si>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</si>
  <si>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</si>
  <si>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</si>
  <si>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</si>
  <si>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</si>
  <si>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</si>
  <si>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</si>
  <si>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</si>
  <si>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</si>
  <si>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</si>
  <si>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</si>
  <si>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</si>
  <si>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</si>
  <si>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</si>
  <si>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</si>
  <si>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</si>
  <si>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</si>
  <si>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</si>
  <si>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</si>
  <si>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</si>
  <si>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</si>
  <si>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</si>
  <si>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</si>
  <si>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</si>
  <si>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</si>
  <si>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</si>
  <si>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</si>
  <si>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</si>
  <si>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</si>
  <si>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</si>
  <si>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</si>
  <si>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</si>
  <si>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</si>
  <si>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</si>
  <si>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</si>
  <si>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</si>
  <si>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</si>
  <si>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</si>
  <si>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</si>
  <si>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</si>
  <si>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</si>
  <si>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</si>
  <si>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</si>
  <si>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</si>
  <si>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</si>
  <si>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</si>
  <si>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</si>
  <si>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</si>
  <si>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</si>
  <si>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</si>
  <si>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</si>
  <si>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</si>
  <si>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</si>
  <si>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</si>
  <si>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</si>
  <si>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</si>
  <si>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</si>
  <si>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</si>
  <si>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</si>
  <si>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</si>
  <si>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</si>
  <si>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</si>
  <si>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</si>
  <si>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</si>
  <si>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</si>
  <si>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</si>
  <si>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</si>
  <si>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</si>
  <si>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</si>
  <si>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</si>
  <si>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</si>
  <si>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</si>
  <si>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</si>
  <si>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</si>
  <si>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</si>
  <si>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</si>
  <si>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</si>
  <si>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</si>
  <si>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</si>
  <si>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</si>
  <si>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</si>
  <si>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</si>
  <si>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</si>
  <si>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</si>
  <si>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</si>
  <si>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</si>
  <si>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</si>
  <si>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</si>
  <si>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</si>
  <si>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</si>
  <si>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</si>
  <si>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</si>
  <si>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</si>
  <si>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</si>
  <si>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</si>
  <si>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</si>
  <si>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</si>
  <si>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</si>
  <si>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</si>
  <si>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</si>
  <si>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</si>
  <si>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</si>
  <si>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</si>
  <si>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</si>
  <si>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</si>
  <si>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</si>
  <si>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</si>
  <si>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</si>
  <si>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</si>
  <si>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</si>
  <si>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</si>
  <si>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</si>
  <si>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</si>
  <si>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</si>
  <si>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</si>
  <si>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</si>
  <si>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</si>
  <si>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</si>
  <si>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</si>
  <si>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</si>
  <si>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</si>
  <si>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</si>
  <si>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</si>
  <si>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</si>
  <si>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</si>
  <si>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</si>
  <si>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</si>
  <si>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</si>
  <si>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</si>
  <si>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</si>
  <si>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</si>
  <si>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</si>
  <si>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</si>
  <si>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</si>
  <si>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</si>
  <si>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</si>
  <si>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</si>
  <si>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</si>
  <si>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</si>
  <si>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</si>
  <si>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</si>
  <si>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</si>
  <si>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</si>
  <si>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</si>
  <si>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</si>
  <si>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</si>
  <si>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</si>
  <si>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</si>
  <si>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</si>
  <si>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</si>
  <si>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</si>
  <si>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</si>
  <si>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</si>
  <si>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</si>
  <si>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</si>
  <si>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</si>
  <si>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</si>
  <si>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</si>
  <si>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</si>
  <si>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</si>
  <si>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</si>
  <si>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</si>
  <si>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</si>
  <si>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</si>
  <si>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</si>
  <si>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</si>
  <si>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</si>
  <si>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</si>
  <si>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</si>
  <si>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</si>
  <si>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</si>
  <si>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</si>
  <si>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</si>
  <si>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</si>
  <si>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</si>
  <si>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</si>
  <si>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</si>
  <si>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</si>
  <si>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</si>
  <si>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</si>
  <si>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</si>
  <si>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</si>
  <si>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</si>
  <si>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</si>
  <si>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</si>
  <si>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</si>
  <si>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</si>
  <si>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</si>
  <si>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</si>
  <si>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</si>
  <si>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</si>
  <si>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</si>
  <si>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</si>
  <si>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</si>
  <si>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</si>
  <si>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</si>
  <si>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</si>
  <si>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</si>
  <si>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</si>
  <si>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</si>
  <si>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</si>
  <si>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</si>
  <si>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</si>
  <si>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</si>
  <si>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</si>
  <si>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</si>
  <si>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</si>
  <si>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</si>
  <si>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</si>
  <si>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</si>
  <si>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</si>
  <si>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</si>
  <si>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</si>
  <si>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</si>
  <si>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</si>
  <si>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</si>
  <si>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</si>
  <si>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</si>
  <si>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</si>
  <si>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</si>
  <si>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</si>
  <si>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</si>
  <si>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</si>
  <si>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</si>
  <si>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</si>
  <si>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</si>
  <si>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</si>
  <si>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</si>
  <si>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</si>
  <si>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</si>
  <si>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</si>
  <si>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</si>
  <si>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</si>
  <si>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</si>
  <si>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</si>
  <si>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</si>
  <si>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</si>
  <si>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</si>
  <si>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</si>
  <si>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</si>
  <si>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</si>
  <si>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</si>
  <si>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</si>
  <si>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</si>
  <si>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</si>
  <si>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</si>
  <si>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</si>
  <si>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</si>
  <si>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</si>
  <si>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</si>
  <si>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</si>
  <si>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</si>
  <si>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</si>
  <si>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</si>
  <si>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</si>
  <si>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</si>
  <si>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</si>
  <si>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</si>
  <si>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</si>
  <si>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</si>
  <si>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</si>
  <si>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</si>
  <si>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</si>
  <si>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</si>
  <si>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</si>
  <si>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</si>
  <si>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</si>
  <si>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</si>
  <si>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</si>
  <si>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</si>
  <si>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</si>
  <si>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</si>
  <si>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</si>
  <si>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</si>
  <si>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</si>
  <si>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</si>
  <si>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</si>
  <si>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</si>
  <si>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</si>
  <si>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</si>
  <si>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</si>
  <si>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</si>
  <si>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</si>
  <si>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</si>
  <si>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</si>
  <si>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</si>
  <si>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</si>
  <si>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</si>
  <si>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</si>
  <si>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</si>
  <si>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</si>
  <si>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</si>
  <si>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</si>
  <si>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</si>
  <si>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</si>
  <si>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</si>
  <si>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</si>
  <si>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</si>
  <si>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</si>
  <si>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</si>
  <si>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</si>
  <si>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</si>
  <si>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</si>
  <si>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</si>
  <si>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</si>
  <si>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</si>
  <si>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</si>
  <si>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</si>
  <si>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</si>
  <si>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</si>
  <si>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</si>
  <si>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</si>
  <si>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</si>
  <si>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</si>
  <si>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</si>
  <si>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</si>
  <si>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</si>
  <si>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</si>
  <si>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</si>
  <si>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</si>
  <si>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</si>
  <si>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</si>
  <si>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</si>
  <si>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</si>
  <si>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</si>
  <si>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</si>
  <si>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</si>
  <si>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</si>
  <si>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</si>
  <si>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</si>
  <si>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</si>
  <si>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</si>
  <si>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</si>
  <si>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</si>
  <si>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</si>
  <si>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</si>
  <si>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</si>
  <si>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</si>
  <si>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</si>
  <si>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</si>
  <si>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</si>
  <si>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</si>
  <si>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</si>
  <si>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</si>
  <si>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</si>
  <si>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</si>
  <si>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</si>
  <si>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</si>
  <si>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</si>
  <si>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</si>
  <si>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</si>
  <si>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</si>
  <si>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</si>
  <si>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</si>
  <si>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</si>
  <si>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</si>
  <si>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</si>
  <si>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</si>
  <si>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</si>
  <si>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</si>
  <si>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</si>
  <si>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</si>
  <si>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</si>
  <si>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</si>
  <si>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</si>
  <si>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</si>
  <si>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</si>
  <si>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</si>
  <si>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</si>
  <si>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</si>
  <si>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</si>
  <si>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</si>
  <si>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</si>
  <si>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</si>
  <si>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</si>
  <si>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</si>
  <si>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</si>
  <si>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</si>
  <si>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</si>
  <si>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</si>
  <si>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</si>
  <si>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</si>
  <si>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</si>
  <si>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</si>
  <si>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</si>
  <si>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</si>
  <si>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</si>
  <si>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</si>
  <si>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</si>
  <si>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</si>
  <si>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</si>
  <si>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</si>
  <si>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</si>
  <si>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</si>
  <si>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</si>
  <si>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</si>
  <si>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</si>
  <si>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</si>
  <si>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</si>
  <si>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</si>
  <si>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</si>
  <si>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</si>
  <si>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</si>
  <si>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</si>
  <si>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</si>
  <si>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</si>
  <si>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</si>
  <si>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</si>
  <si>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</si>
  <si>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</si>
  <si>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</si>
  <si>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</si>
  <si>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</si>
  <si>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</si>
  <si>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</si>
  <si>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</si>
  <si>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</si>
  <si>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</si>
  <si>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</si>
  <si>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</si>
  <si>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</si>
  <si>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</si>
  <si>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</si>
  <si>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</si>
  <si>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</si>
  <si>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</si>
  <si>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</si>
  <si>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</si>
  <si>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</si>
  <si>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</si>
  <si>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</si>
  <si>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</si>
  <si>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</si>
  <si>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</si>
  <si>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</si>
  <si>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</si>
  <si>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</si>
  <si>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</si>
  <si>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</si>
  <si>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</si>
  <si>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</si>
  <si>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</si>
  <si>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</si>
  <si>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</si>
  <si>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</si>
  <si>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</si>
  <si>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</si>
  <si>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</si>
  <si>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</si>
  <si>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</si>
  <si>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</si>
  <si>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</si>
  <si>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</si>
  <si>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</si>
  <si>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</si>
  <si>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</si>
  <si>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</si>
  <si>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</si>
  <si>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</si>
  <si>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</si>
  <si>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</si>
  <si>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</si>
  <si>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</si>
  <si>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</si>
  <si>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</si>
  <si>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</si>
  <si>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</si>
  <si>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</si>
  <si>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</si>
  <si>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</si>
  <si>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</si>
  <si>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</si>
  <si>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</si>
  <si>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</si>
  <si>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</si>
  <si>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</si>
  <si>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</si>
  <si>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</si>
  <si>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</si>
  <si>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</si>
  <si>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</si>
  <si>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</si>
  <si>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</si>
  <si>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</si>
  <si>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</si>
  <si>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</si>
  <si>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</si>
  <si>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</si>
  <si>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</si>
  <si>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</si>
  <si>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</si>
  <si>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</si>
  <si>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</si>
  <si>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</si>
  <si>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</si>
  <si>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</si>
  <si>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</si>
  <si>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</si>
  <si>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</si>
  <si>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</si>
  <si>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</si>
  <si>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</si>
  <si>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</si>
  <si>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</si>
  <si>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</si>
  <si>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</si>
  <si>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</si>
  <si>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</si>
  <si>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</si>
  <si>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</si>
  <si>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</si>
  <si>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</si>
  <si>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</si>
  <si>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</si>
  <si>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</si>
  <si>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</si>
  <si>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</si>
  <si>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</si>
  <si>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</si>
  <si>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</si>
  <si>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</si>
  <si>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</si>
  <si>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</si>
  <si>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</si>
  <si>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</si>
  <si>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</si>
  <si>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</si>
  <si>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</si>
  <si>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</si>
  <si>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</si>
  <si>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</si>
  <si>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</si>
  <si>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</si>
  <si>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</si>
  <si>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</si>
  <si>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</si>
  <si>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</si>
  <si>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</si>
  <si>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</si>
  <si>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</si>
  <si>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</si>
  <si>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</si>
  <si>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</si>
  <si>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</si>
  <si>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</si>
  <si>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</si>
  <si>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</si>
  <si>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</si>
  <si>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</si>
  <si>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</si>
  <si>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</si>
  <si>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</si>
  <si>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</si>
  <si>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</si>
  <si>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</si>
  <si>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</si>
  <si>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</si>
  <si>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</si>
  <si>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</si>
  <si>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</si>
  <si>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</si>
  <si>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</si>
  <si>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</si>
  <si>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</si>
  <si>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</si>
  <si>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</si>
  <si>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</si>
  <si>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</si>
  <si>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</si>
  <si>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</si>
  <si>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</si>
  <si>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</si>
  <si>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</si>
  <si>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</si>
  <si>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</si>
  <si>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</si>
  <si>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</si>
  <si>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</si>
  <si>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</si>
  <si>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</si>
  <si>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</si>
  <si>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</si>
  <si>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</si>
  <si>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</si>
  <si>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</si>
  <si>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</si>
  <si>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</si>
  <si>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</si>
  <si>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</si>
  <si>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</si>
  <si>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</si>
  <si>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</si>
  <si>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</si>
  <si>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</si>
  <si>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</si>
  <si>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</si>
  <si>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</si>
  <si>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</si>
  <si>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</si>
  <si>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</si>
  <si>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</si>
  <si>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</si>
  <si>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</si>
  <si>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</si>
  <si>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</si>
  <si>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</si>
  <si>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</si>
  <si>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</si>
  <si>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</si>
  <si>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</si>
  <si>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</si>
  <si>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</si>
  <si>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</si>
  <si>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</si>
  <si>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</si>
  <si>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</si>
  <si>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</si>
  <si>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</si>
  <si>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</si>
  <si>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</si>
  <si>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</si>
  <si>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</si>
  <si>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</si>
  <si>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</si>
  <si>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</si>
  <si>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</si>
  <si>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</si>
  <si>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</si>
  <si>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</si>
  <si>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</si>
  <si>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</si>
  <si>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</si>
  <si>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</si>
  <si>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</si>
  <si>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</si>
  <si>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</si>
  <si>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</si>
  <si>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</si>
  <si>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</si>
  <si>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</si>
  <si>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</si>
  <si>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</si>
  <si>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</si>
  <si>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</si>
  <si>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</si>
  <si>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</si>
  <si>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</si>
  <si>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</si>
  <si>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</si>
  <si>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</si>
  <si>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</si>
  <si>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</si>
  <si>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</si>
  <si>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</si>
  <si>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</si>
  <si>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</si>
  <si>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</si>
  <si>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</si>
  <si>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</si>
  <si>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</si>
  <si>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</si>
  <si>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</si>
  <si>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</si>
  <si>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</si>
  <si>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</si>
  <si>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</si>
  <si>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</si>
  <si>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</si>
  <si>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</si>
  <si>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</si>
  <si>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</si>
  <si>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</si>
  <si>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</si>
  <si>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</si>
  <si>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</si>
  <si>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</si>
  <si>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</si>
  <si>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</si>
  <si>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</si>
  <si>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</si>
  <si>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</si>
  <si>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</si>
  <si>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</si>
  <si>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</si>
  <si>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</si>
  <si>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</si>
  <si>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</si>
  <si>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</si>
  <si>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</si>
  <si>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</si>
  <si>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</si>
  <si>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</si>
  <si>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</si>
  <si>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</si>
  <si>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</si>
  <si>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</si>
  <si>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</si>
  <si>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</si>
  <si>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</si>
  <si>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</si>
  <si>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</si>
  <si>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</si>
  <si>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</si>
  <si>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</si>
  <si>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</si>
  <si>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</si>
  <si>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</si>
  <si>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</si>
  <si>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</si>
  <si>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</si>
  <si>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</si>
  <si>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</si>
  <si>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</si>
  <si>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</si>
  <si>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</si>
  <si>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</si>
  <si>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</si>
  <si>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</si>
  <si>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</si>
  <si>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</si>
  <si>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</si>
  <si>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</si>
  <si>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</si>
  <si>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</si>
  <si>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</si>
  <si>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</si>
  <si>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</si>
  <si>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</si>
  <si>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</si>
  <si>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</si>
  <si>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</si>
  <si>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</si>
  <si>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</si>
  <si>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</si>
  <si>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</si>
  <si>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</si>
  <si>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</si>
  <si>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</si>
  <si>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</si>
  <si>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</si>
  <si>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</si>
  <si>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</si>
  <si>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</si>
  <si>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</si>
  <si>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</si>
  <si>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</si>
  <si>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</si>
  <si>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</si>
  <si>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</si>
  <si>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</si>
  <si>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</si>
  <si>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</si>
  <si>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</si>
  <si>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</si>
  <si>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</si>
  <si>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</si>
  <si>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</si>
  <si>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</si>
  <si>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</si>
  <si>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</si>
  <si>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</si>
  <si>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</si>
  <si>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</si>
  <si>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</si>
  <si>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</si>
  <si>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</si>
  <si>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</si>
  <si>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</si>
  <si>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</si>
  <si>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</si>
  <si>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</si>
  <si>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</si>
  <si>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</si>
  <si>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</si>
  <si>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</si>
  <si>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</si>
  <si>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</si>
  <si>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</si>
  <si>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</si>
  <si>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</si>
  <si>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</si>
  <si>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</si>
  <si>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</si>
  <si>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</si>
  <si>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</si>
  <si>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</si>
  <si>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</si>
  <si>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</si>
  <si>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</si>
  <si>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</si>
  <si>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</si>
  <si>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</si>
  <si>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</si>
  <si>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</si>
  <si>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</si>
  <si>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</si>
  <si>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</si>
  <si>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</si>
  <si>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</si>
  <si>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</si>
  <si>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</si>
  <si>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</si>
  <si>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</si>
  <si>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</si>
  <si>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</si>
  <si>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</si>
  <si>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</si>
  <si>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</si>
  <si>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</si>
  <si>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</si>
  <si>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</si>
  <si>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</si>
  <si>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</si>
  <si>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</si>
  <si>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</si>
  <si>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</si>
  <si>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</si>
  <si>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</si>
  <si>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</si>
  <si>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</si>
  <si>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</si>
  <si>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</si>
  <si>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</si>
  <si>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</si>
  <si>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</si>
  <si>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</si>
  <si>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</si>
  <si>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</si>
  <si>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</si>
  <si>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</si>
  <si>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</si>
  <si>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</si>
  <si>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</si>
  <si>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</si>
  <si>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</si>
  <si>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</si>
  <si>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</si>
  <si>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</si>
  <si>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</si>
  <si>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</si>
  <si>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</si>
  <si>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</si>
  <si>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</si>
  <si>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</si>
  <si>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</si>
  <si>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</si>
  <si>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</si>
  <si>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</si>
  <si>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</si>
  <si>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</si>
  <si>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</si>
  <si>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</si>
  <si>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</si>
  <si>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</si>
  <si>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</si>
  <si>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</si>
  <si>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</si>
  <si>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</si>
  <si>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</si>
  <si>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</si>
  <si>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</si>
  <si>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</si>
  <si>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</si>
  <si>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</si>
  <si>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</si>
  <si>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</si>
  <si>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</si>
  <si>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</si>
  <si>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</si>
  <si>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</si>
  <si>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</si>
  <si>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</si>
  <si>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</si>
  <si>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</si>
  <si>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</si>
  <si>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</si>
  <si>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</si>
  <si>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</si>
  <si>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</si>
  <si>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</si>
  <si>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</si>
  <si>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</si>
  <si>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</si>
  <si>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</si>
  <si>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</si>
  <si>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</si>
  <si>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</si>
  <si>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</si>
  <si>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</si>
  <si>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</si>
  <si>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</si>
  <si>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</si>
  <si>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</si>
  <si>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</si>
  <si>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</si>
  <si>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</si>
  <si>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</si>
  <si>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</si>
  <si>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</si>
  <si>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</si>
  <si>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</si>
  <si>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</si>
  <si>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</si>
  <si>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</si>
  <si>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</si>
  <si>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</si>
  <si>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</si>
  <si>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</si>
  <si>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</si>
  <si>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</si>
  <si>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</si>
  <si>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</si>
  <si>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</si>
  <si>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</si>
  <si>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</si>
  <si>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</si>
  <si>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</si>
  <si>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</si>
  <si>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</si>
  <si>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</si>
  <si>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</si>
  <si>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</si>
  <si>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</si>
  <si>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</si>
  <si>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</si>
  <si>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</si>
  <si>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</si>
  <si>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</si>
  <si>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</si>
  <si>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</si>
  <si>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</si>
  <si>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</si>
  <si>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</si>
  <si>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</si>
  <si>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</si>
  <si>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</si>
  <si>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</si>
  <si>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</si>
  <si>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</si>
  <si>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</si>
  <si>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</si>
  <si>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</si>
  <si>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</si>
  <si>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</si>
  <si>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</si>
  <si>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</si>
  <si>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</si>
  <si>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</si>
  <si>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</si>
  <si>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</si>
  <si>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</si>
  <si>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</si>
  <si>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</si>
  <si>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</si>
  <si>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</si>
  <si>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</si>
  <si>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</si>
  <si>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</si>
  <si>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</si>
  <si>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</si>
  <si>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</si>
  <si>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</si>
  <si>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</si>
  <si>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</si>
  <si>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</si>
  <si>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</si>
  <si>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</si>
  <si>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</si>
  <si>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</si>
  <si>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</si>
  <si>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</si>
  <si>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</si>
  <si>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</si>
  <si>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</si>
  <si>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</si>
  <si>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</si>
  <si>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</si>
  <si>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</si>
  <si>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</si>
  <si>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</si>
  <si>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</si>
  <si>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</si>
  <si>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</si>
  <si>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</si>
  <si>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</si>
  <si>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</si>
  <si>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</si>
  <si>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</si>
  <si>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</si>
  <si>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</si>
  <si>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</si>
  <si>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</si>
  <si>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</si>
  <si>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</si>
  <si>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</si>
  <si>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</si>
  <si>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</si>
  <si>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</si>
  <si>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</si>
  <si>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</si>
  <si>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</si>
  <si>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</si>
  <si>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</si>
  <si>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</si>
  <si>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</si>
  <si>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</si>
  <si>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</si>
  <si>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</si>
  <si>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</si>
  <si>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</si>
  <si>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</si>
  <si>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</si>
  <si>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</si>
  <si>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</si>
  <si>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</si>
  <si>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</si>
  <si>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</si>
  <si>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</si>
  <si>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</si>
  <si>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</si>
  <si>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</si>
  <si>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</si>
  <si>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</si>
  <si>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</si>
  <si>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</si>
  <si>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</si>
  <si>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</si>
  <si>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</si>
  <si>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</si>
  <si>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</si>
  <si>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</si>
  <si>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</si>
  <si>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</si>
  <si>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</si>
  <si>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</si>
  <si>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</si>
  <si>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</si>
  <si>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</si>
  <si>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</si>
  <si>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</si>
  <si>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</si>
  <si>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</si>
  <si>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</si>
  <si>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</si>
  <si>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</si>
  <si>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</si>
  <si>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</si>
  <si>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</si>
  <si>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</si>
  <si>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</si>
  <si>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</si>
  <si>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</si>
  <si>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</si>
  <si>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</si>
  <si>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</si>
  <si>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</si>
  <si>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</si>
  <si>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</si>
  <si>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</si>
  <si>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</si>
  <si>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</si>
  <si>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</si>
  <si>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</si>
  <si>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</si>
  <si>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</si>
  <si>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</si>
  <si>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</si>
  <si>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</si>
  <si>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</si>
  <si>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</si>
  <si>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</si>
  <si>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</si>
  <si>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</si>
  <si>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</si>
  <si>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</si>
  <si>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</si>
  <si>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</si>
  <si>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</si>
  <si>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</si>
  <si>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</si>
  <si>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</si>
  <si>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</si>
  <si>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</si>
  <si>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</si>
  <si>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</si>
  <si>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</si>
  <si>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</si>
  <si>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</si>
  <si>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</si>
  <si>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</si>
  <si>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</si>
  <si>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</si>
  <si>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</si>
  <si>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</si>
  <si>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</si>
  <si>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</si>
  <si>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</si>
  <si>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</si>
  <si>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</si>
  <si>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</si>
  <si>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</si>
  <si>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</si>
  <si>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</si>
  <si>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</si>
  <si>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</si>
  <si>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</si>
  <si>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</si>
  <si>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</si>
  <si>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</si>
  <si>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</si>
  <si>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</si>
  <si>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</si>
  <si>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</si>
  <si>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</si>
  <si>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</si>
  <si>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</si>
  <si>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</si>
  <si>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</si>
  <si>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</si>
  <si>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</si>
  <si>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</si>
  <si>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</si>
  <si>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</si>
  <si>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</si>
  <si>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</si>
  <si>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</si>
  <si>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</si>
  <si>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</si>
  <si>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</si>
  <si>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</si>
  <si>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</si>
  <si>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</si>
  <si>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</si>
  <si>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</si>
  <si>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</si>
  <si>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</si>
  <si>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</si>
  <si>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</si>
  <si>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</si>
  <si>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</si>
  <si>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</si>
  <si>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</si>
  <si>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</si>
  <si>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</si>
  <si>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</si>
  <si>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</si>
  <si>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</si>
  <si>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</si>
  <si>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</si>
  <si>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</si>
  <si>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</si>
  <si>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</si>
  <si>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</si>
  <si>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</si>
  <si>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</si>
  <si>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</si>
  <si>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</si>
  <si>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</si>
  <si>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</si>
  <si>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</si>
  <si>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</si>
  <si>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</si>
  <si>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</si>
  <si>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</si>
  <si>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</si>
  <si>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</si>
  <si>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</si>
  <si>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</si>
  <si>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</si>
  <si>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</si>
  <si>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</si>
  <si>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</si>
  <si>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</si>
  <si>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</si>
  <si>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</si>
  <si>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</si>
  <si>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</si>
  <si>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</si>
  <si>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</si>
  <si>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</si>
  <si>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</si>
  <si>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</si>
  <si>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</si>
  <si>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</si>
  <si>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</si>
  <si>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</si>
  <si>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</si>
  <si>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</si>
  <si>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</si>
  <si>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</si>
  <si>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</si>
  <si>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</si>
  <si>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</si>
  <si>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</si>
  <si>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</si>
  <si>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</si>
  <si>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</si>
  <si>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</si>
  <si>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</si>
  <si>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</si>
  <si>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</si>
  <si>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</si>
  <si>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</si>
  <si>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</si>
  <si>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</si>
  <si>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</si>
  <si>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</si>
  <si>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</si>
  <si>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</si>
  <si>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</si>
  <si>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</si>
  <si>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</si>
  <si>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</si>
  <si>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</si>
  <si>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</si>
  <si>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</si>
  <si>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</si>
  <si>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</si>
  <si>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</si>
  <si>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</si>
  <si>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</si>
  <si>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</si>
  <si>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</si>
  <si>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</si>
  <si>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</si>
  <si>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</si>
  <si>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</si>
  <si>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</si>
  <si>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</si>
  <si>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</si>
  <si>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</si>
  <si>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</si>
  <si>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</si>
  <si>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</si>
  <si>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</si>
  <si>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</si>
  <si>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</si>
  <si>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</si>
  <si>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</si>
  <si>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</si>
  <si>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</si>
  <si>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</si>
  <si>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</si>
  <si>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</si>
  <si>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</si>
  <si>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</si>
  <si>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</si>
  <si>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</si>
  <si>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</si>
  <si>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</si>
  <si>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</si>
  <si>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</si>
  <si>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</si>
  <si>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</si>
  <si>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</si>
  <si>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</si>
  <si>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</si>
  <si>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</si>
  <si>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</si>
  <si>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</si>
  <si>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</si>
  <si>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</si>
  <si>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</si>
  <si>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</si>
  <si>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</si>
  <si>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</si>
  <si>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</si>
  <si>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</si>
  <si>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</si>
  <si>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</si>
  <si>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</si>
  <si>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</si>
  <si>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</si>
  <si>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</si>
  <si>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</si>
  <si>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</si>
  <si>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</si>
  <si>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</si>
  <si>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</si>
  <si>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</si>
  <si>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</si>
  <si>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</si>
  <si>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</si>
  <si>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</si>
  <si>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</si>
  <si>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</si>
  <si>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</si>
  <si>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</si>
  <si>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</si>
  <si>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</si>
  <si>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</si>
  <si>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</si>
  <si>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</si>
  <si>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</si>
  <si>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</si>
  <si>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</si>
  <si>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</si>
  <si>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</si>
  <si>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</si>
  <si>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</si>
  <si>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</si>
  <si>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</si>
  <si>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</si>
  <si>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</si>
  <si>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</si>
  <si>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</si>
  <si>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</si>
  <si>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</si>
  <si>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</si>
  <si>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</si>
  <si>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</si>
  <si>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</si>
  <si>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</si>
  <si>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</si>
  <si>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</si>
  <si>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</si>
  <si>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</si>
  <si>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</si>
  <si>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</si>
  <si>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</si>
  <si>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</si>
  <si>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</si>
  <si>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</si>
  <si>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</si>
  <si>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</si>
  <si>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</si>
  <si>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</si>
  <si>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</si>
  <si>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</si>
  <si>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</si>
  <si>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</si>
  <si>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</si>
  <si>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</si>
  <si>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</si>
  <si>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</si>
  <si>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</si>
  <si>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</si>
  <si>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</si>
  <si>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</si>
  <si>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</si>
  <si>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</si>
  <si>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</si>
  <si>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</si>
  <si>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</si>
  <si>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</si>
  <si>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</si>
  <si>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</si>
  <si>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</si>
  <si>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</si>
  <si>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</si>
  <si>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</si>
  <si>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</si>
  <si>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</si>
  <si>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</si>
  <si>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</si>
  <si>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</si>
  <si>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</si>
  <si>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</si>
  <si>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</si>
  <si>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</si>
  <si>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</si>
  <si>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</si>
  <si>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</si>
  <si>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</si>
  <si>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</si>
  <si>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</si>
  <si>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</si>
  <si>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</si>
  <si>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</si>
  <si>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</si>
  <si>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</si>
  <si>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</si>
  <si>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</si>
  <si>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</si>
  <si>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</si>
  <si>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</si>
  <si>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</si>
  <si>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</si>
  <si>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</si>
  <si>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</si>
  <si>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</si>
  <si>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</si>
  <si>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</si>
  <si>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</si>
  <si>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</si>
  <si>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</si>
  <si>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</si>
  <si>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</si>
  <si>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</si>
  <si>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</si>
  <si>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</si>
  <si>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</si>
  <si>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</si>
  <si>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</si>
  <si>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</si>
  <si>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</si>
  <si>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</si>
  <si>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</si>
  <si>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</si>
  <si>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</si>
  <si>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</si>
  <si>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</si>
  <si>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</si>
  <si>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</si>
  <si>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</si>
  <si>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</si>
  <si>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</si>
  <si>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</si>
  <si>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</si>
  <si>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</si>
  <si>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</si>
  <si>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</si>
  <si>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</si>
  <si>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</si>
  <si>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</si>
  <si>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</si>
  <si>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</si>
  <si>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</si>
  <si>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</si>
  <si>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</si>
  <si>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</si>
  <si>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</si>
  <si>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</si>
  <si>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</si>
  <si>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</si>
  <si>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</si>
  <si>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</si>
  <si>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</si>
  <si>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</si>
  <si>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</si>
  <si>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</si>
  <si>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</si>
  <si>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</si>
  <si>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</si>
  <si>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</si>
  <si>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</si>
  <si>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</si>
  <si>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</si>
  <si>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</si>
  <si>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</si>
  <si>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</si>
  <si>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</si>
  <si>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</si>
  <si>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</si>
  <si>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</si>
  <si>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</si>
  <si>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</si>
  <si>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</si>
  <si>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</si>
  <si>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</si>
  <si>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</si>
  <si>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</si>
  <si>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</si>
  <si>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</si>
  <si>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</si>
  <si>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</si>
  <si>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</si>
  <si>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</si>
  <si>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</si>
  <si>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</si>
  <si>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</si>
  <si>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</si>
  <si>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</si>
  <si>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</si>
  <si>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</si>
  <si>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</si>
  <si>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</si>
  <si>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</si>
  <si>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</si>
  <si>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</si>
  <si>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</si>
  <si>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</si>
  <si>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</si>
  <si>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</si>
  <si>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</si>
  <si>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</si>
  <si>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</si>
  <si>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</si>
  <si>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</si>
  <si>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</si>
  <si>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</si>
  <si>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</si>
  <si>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</si>
  <si>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</si>
  <si>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</si>
  <si>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</si>
  <si>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</si>
  <si>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</si>
  <si>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</si>
  <si>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</si>
  <si>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</si>
  <si>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</si>
  <si>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</si>
  <si>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</si>
  <si>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</si>
  <si>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</si>
  <si>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</si>
  <si>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</si>
  <si>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</si>
  <si>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</si>
  <si>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</si>
  <si>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</si>
  <si>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</si>
  <si>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</si>
  <si>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</si>
  <si>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</si>
  <si>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</si>
  <si>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</si>
  <si>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</si>
  <si>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</si>
  <si>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</si>
  <si>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</si>
  <si>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</si>
  <si>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</si>
  <si>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</si>
  <si>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</si>
  <si>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</si>
  <si>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</si>
  <si>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</si>
  <si>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</si>
  <si>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</si>
  <si>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</si>
  <si>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</si>
  <si>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</si>
  <si>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</si>
  <si>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</si>
  <si>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</si>
  <si>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</si>
  <si>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</si>
  <si>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</si>
  <si>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</si>
  <si>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</si>
  <si>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</si>
  <si>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</si>
  <si>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</si>
  <si>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</si>
  <si>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</si>
  <si>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</si>
  <si>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</si>
  <si>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</si>
  <si>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</si>
  <si>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</si>
  <si>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</si>
  <si>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</si>
  <si>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</si>
  <si>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</si>
  <si>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</si>
  <si>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</si>
  <si>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</si>
  <si>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</si>
  <si>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</si>
  <si>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</si>
  <si>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</si>
  <si>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</si>
  <si>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</si>
  <si>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</si>
  <si>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</si>
  <si>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</si>
  <si>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</si>
  <si>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</si>
  <si>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</si>
  <si>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</si>
  <si>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</si>
  <si>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</si>
  <si>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</si>
  <si>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</si>
  <si>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</si>
  <si>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</si>
  <si>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</si>
  <si>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</si>
  <si>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</si>
  <si>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</si>
  <si>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</si>
  <si>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</si>
  <si>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</si>
  <si>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</si>
  <si>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</si>
  <si>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</si>
  <si>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</si>
  <si>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</si>
  <si>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</si>
  <si>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</si>
  <si>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</si>
  <si>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</si>
  <si>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</si>
  <si>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</si>
  <si>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</si>
  <si>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</si>
  <si>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</si>
  <si>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</si>
  <si>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</si>
  <si>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</si>
  <si>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</si>
  <si>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</si>
  <si>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</si>
  <si>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</si>
  <si>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</si>
  <si>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</si>
  <si>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</si>
  <si>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</si>
  <si>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</si>
  <si>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</si>
  <si>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</si>
  <si>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</si>
  <si>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</si>
  <si>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</si>
  <si>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</si>
  <si>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</si>
  <si>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</si>
  <si>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</si>
  <si>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</si>
  <si>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</si>
  <si>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</si>
  <si>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</si>
  <si>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</si>
  <si>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</si>
  <si>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</si>
  <si>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</si>
  <si>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</si>
  <si>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</si>
  <si>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</si>
  <si>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</si>
  <si>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</si>
  <si>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</si>
  <si>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</si>
  <si>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</si>
  <si>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</si>
  <si>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</si>
  <si>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</si>
  <si>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</si>
  <si>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</si>
  <si>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</si>
  <si>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</si>
  <si>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</si>
  <si>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</si>
  <si>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</si>
  <si>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</si>
  <si>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</si>
  <si>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</si>
  <si>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</si>
  <si>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</si>
  <si>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</si>
  <si>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</si>
  <si>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</si>
  <si>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</si>
  <si>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</si>
  <si>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</si>
  <si>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</si>
  <si>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</si>
  <si>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</si>
  <si>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</si>
  <si>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</si>
  <si>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</si>
  <si>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</si>
  <si>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</si>
  <si>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</si>
  <si>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</si>
  <si>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</si>
  <si>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</si>
  <si>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</si>
  <si>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</si>
  <si>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</si>
  <si>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</si>
  <si>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</si>
  <si>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</si>
  <si>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</si>
  <si>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</si>
  <si>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</si>
  <si>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</si>
  <si>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</si>
  <si>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</si>
  <si>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</si>
  <si>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</si>
  <si>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</si>
  <si>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</si>
  <si>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</si>
  <si>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</si>
  <si>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</si>
  <si>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</si>
  <si>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</si>
  <si>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</si>
  <si>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</si>
  <si>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</si>
  <si>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</si>
  <si>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</si>
  <si>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</si>
  <si>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</si>
  <si>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</si>
  <si>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</si>
  <si>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</si>
  <si>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</si>
  <si>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</si>
  <si>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</si>
  <si>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</si>
  <si>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</si>
  <si>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</si>
  <si>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</si>
  <si>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</si>
  <si>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</si>
  <si>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</si>
  <si>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</si>
  <si>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</si>
  <si>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</si>
  <si>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</si>
  <si>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</si>
  <si>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</si>
  <si>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</si>
  <si>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</si>
  <si>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</si>
  <si>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</si>
  <si>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</si>
  <si>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</si>
  <si>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</si>
  <si>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</si>
  <si>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</si>
  <si>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</si>
  <si>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</si>
  <si>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</si>
  <si>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</si>
  <si>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</si>
  <si>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</si>
  <si>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</si>
  <si>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</si>
  <si>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</si>
  <si>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</si>
  <si>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</si>
  <si>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</si>
  <si>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</si>
  <si>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</si>
  <si>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</si>
  <si>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</si>
  <si>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</si>
  <si>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</si>
  <si>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</si>
  <si>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</si>
  <si>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</si>
  <si>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</si>
  <si>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</si>
  <si>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</si>
  <si>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</si>
  <si>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</si>
  <si>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</si>
  <si>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</si>
  <si>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</si>
  <si>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</si>
  <si>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</si>
  <si>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</si>
  <si>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</si>
  <si>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</si>
  <si>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</si>
  <si>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</si>
  <si>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</si>
  <si>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</si>
  <si>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</si>
  <si>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</si>
  <si>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</si>
  <si>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</si>
  <si>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</si>
  <si>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</si>
  <si>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</si>
  <si>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</si>
  <si>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</si>
  <si>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</si>
  <si>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</si>
  <si>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</si>
  <si>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</si>
  <si>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</si>
  <si>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</si>
  <si>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</si>
  <si>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</si>
  <si>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</si>
  <si>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</si>
  <si>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</si>
  <si>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</si>
  <si>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</si>
  <si>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</si>
  <si>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</si>
  <si>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</si>
  <si>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</si>
  <si>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</si>
  <si>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</si>
  <si>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</si>
  <si>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</si>
  <si>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</si>
  <si>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</si>
  <si>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</si>
  <si>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</si>
  <si>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</si>
  <si>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</si>
  <si>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</si>
  <si>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</si>
  <si>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</si>
  <si>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</si>
  <si>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</si>
  <si>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</si>
  <si>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</si>
  <si>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</si>
  <si>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</si>
  <si>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</si>
  <si>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</si>
  <si>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</si>
  <si>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</si>
  <si>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</si>
  <si>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</si>
  <si>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</si>
  <si>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</si>
  <si>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</si>
  <si>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</si>
  <si>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</si>
  <si>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</si>
  <si>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</si>
  <si>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</si>
  <si>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</si>
  <si>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</si>
  <si>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</si>
  <si>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</si>
  <si>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</si>
  <si>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</si>
  <si>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</si>
  <si>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</si>
  <si>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</si>
  <si>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</si>
  <si>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</si>
  <si>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</si>
  <si>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</si>
  <si>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</si>
  <si>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</si>
  <si>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</si>
  <si>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</si>
  <si>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</si>
  <si>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</si>
  <si>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</si>
  <si>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</si>
  <si>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</si>
  <si>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</si>
  <si>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</si>
  <si>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</si>
  <si>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</si>
  <si>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</si>
  <si>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</si>
  <si>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</si>
  <si>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</si>
  <si>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</si>
  <si>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</si>
  <si>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</si>
  <si>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</si>
  <si>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</si>
  <si>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</si>
  <si>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</si>
  <si>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</si>
  <si>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</si>
  <si>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</si>
  <si>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</si>
  <si>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</si>
  <si>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</si>
  <si>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</si>
  <si>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</si>
  <si>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</si>
  <si>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</si>
  <si>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</si>
  <si>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</si>
  <si>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</si>
  <si>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</si>
  <si>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</si>
  <si>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</si>
  <si>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</si>
  <si>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</si>
  <si>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</si>
  <si>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</si>
  <si>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</si>
  <si>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</si>
  <si>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</si>
  <si>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</si>
  <si>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</si>
  <si>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</si>
  <si>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</si>
  <si>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</si>
  <si>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</si>
  <si>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</si>
  <si>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</si>
  <si>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</si>
  <si>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</si>
  <si>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</si>
  <si>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</si>
  <si>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</si>
  <si>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</si>
  <si>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</si>
  <si>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</si>
  <si>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</si>
  <si>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</si>
  <si>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</si>
  <si>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</si>
  <si>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</si>
  <si>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</si>
  <si>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</si>
  <si>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</si>
  <si>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</si>
  <si>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</si>
  <si>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</si>
  <si>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</si>
  <si>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</si>
  <si>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</si>
  <si>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</si>
  <si>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</si>
  <si>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</si>
  <si>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</si>
  <si>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</si>
  <si>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</si>
  <si>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</si>
  <si>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</si>
  <si>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</si>
  <si>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</si>
  <si>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</si>
  <si>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</si>
  <si>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</si>
  <si>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</si>
  <si>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</si>
  <si>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</si>
  <si>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</si>
  <si>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</si>
  <si>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</si>
  <si>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</si>
  <si>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</si>
  <si>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</si>
  <si>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</si>
  <si>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</si>
  <si>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</si>
  <si>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</si>
  <si>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</si>
  <si>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</si>
  <si>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</si>
  <si>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</si>
  <si>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</si>
  <si>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</si>
  <si>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</si>
  <si>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</si>
  <si>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</si>
  <si>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</si>
  <si>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</si>
  <si>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</si>
  <si>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</si>
  <si>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</si>
  <si>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</si>
  <si>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</si>
  <si>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</si>
  <si>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</si>
  <si>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</si>
  <si>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</si>
  <si>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</si>
  <si>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</si>
  <si>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</si>
  <si>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</si>
  <si>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</si>
  <si>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</si>
  <si>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</si>
  <si>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</si>
  <si>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</si>
  <si>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</si>
  <si>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</si>
  <si>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</si>
  <si>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</si>
  <si>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</si>
  <si>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</si>
  <si>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</si>
  <si>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</si>
  <si>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</si>
  <si>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</si>
  <si>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</si>
  <si>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</si>
  <si>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</si>
  <si>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</si>
  <si>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</si>
  <si>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</si>
  <si>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</si>
  <si>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</si>
  <si>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</si>
  <si>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</si>
  <si>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</si>
  <si>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</si>
  <si>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</si>
  <si>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</si>
  <si>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</si>
  <si>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</si>
  <si>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</si>
  <si>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</si>
  <si>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</si>
  <si>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</si>
  <si>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</si>
  <si>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</si>
  <si>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</si>
  <si>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</si>
  <si>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</si>
  <si>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</si>
  <si>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</si>
  <si>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</si>
  <si>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</si>
  <si>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</si>
  <si>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</si>
  <si>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</si>
  <si>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</si>
  <si>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</si>
  <si>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</si>
  <si>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</si>
  <si>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</si>
  <si>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</si>
  <si>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</si>
  <si>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</si>
  <si>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</si>
  <si>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</si>
  <si>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</si>
  <si>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</si>
  <si>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</si>
  <si>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</si>
  <si>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</si>
  <si>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</si>
  <si>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</si>
  <si>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</si>
  <si>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</si>
  <si>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</si>
  <si>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</si>
  <si>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</si>
  <si>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</si>
  <si>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</si>
  <si>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</si>
  <si>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</si>
  <si>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</si>
  <si>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</si>
  <si>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</si>
  <si>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</si>
  <si>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</si>
  <si>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</si>
  <si>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</si>
  <si>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</si>
  <si>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</si>
  <si>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</si>
  <si>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</si>
  <si>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</si>
  <si>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</si>
  <si>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</si>
  <si>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</si>
  <si>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</si>
  <si>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</si>
  <si>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</si>
  <si>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</si>
  <si>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</si>
  <si>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</si>
  <si>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</si>
  <si>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</si>
  <si>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</si>
  <si>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</si>
  <si>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</si>
  <si>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</si>
  <si>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</si>
  <si>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</si>
  <si>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</si>
  <si>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</si>
  <si>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</si>
  <si>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</si>
  <si>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</si>
  <si>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</si>
  <si>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</si>
  <si>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</si>
  <si>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</si>
  <si>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</si>
  <si>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</si>
  <si>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</si>
  <si>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</si>
  <si>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</si>
  <si>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</si>
  <si>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</si>
  <si>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</si>
  <si>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</si>
  <si>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</si>
  <si>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</si>
  <si>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</si>
  <si>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</si>
  <si>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</si>
  <si>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</si>
  <si>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</si>
  <si>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</si>
  <si>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</si>
  <si>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</si>
  <si>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</si>
  <si>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</si>
  <si>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</si>
  <si>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</si>
  <si>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</si>
  <si>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</si>
  <si>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</si>
  <si>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</si>
  <si>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</si>
  <si>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</si>
  <si>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</si>
  <si>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</si>
  <si>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</si>
  <si>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</si>
  <si>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</si>
  <si>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</si>
  <si>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</si>
  <si>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</si>
  <si>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</si>
  <si>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</si>
  <si>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</si>
  <si>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</si>
  <si>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</si>
  <si>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</si>
  <si>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</si>
  <si>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</si>
  <si>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</si>
  <si>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</si>
  <si>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</si>
  <si>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</si>
  <si>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</si>
  <si>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</si>
  <si>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</si>
  <si>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</si>
  <si>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</si>
  <si>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</si>
  <si>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</si>
  <si>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</si>
  <si>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</si>
  <si>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</si>
  <si>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</si>
  <si>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</si>
  <si>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</si>
  <si>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</si>
  <si>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</si>
  <si>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</si>
  <si>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</si>
  <si>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</si>
  <si>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</si>
  <si>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</si>
  <si>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</si>
  <si>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</si>
  <si>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</si>
  <si>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</si>
  <si>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</si>
  <si>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</si>
  <si>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</si>
  <si>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</si>
  <si>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</si>
  <si>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</si>
  <si>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</si>
  <si>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</si>
  <si>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</si>
  <si>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</si>
  <si>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</si>
  <si>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</si>
  <si>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</si>
  <si>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</si>
  <si>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</si>
  <si>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</si>
  <si>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</si>
  <si>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</si>
  <si>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</si>
  <si>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</si>
  <si>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</si>
  <si>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</si>
  <si>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</si>
  <si>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</si>
  <si>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</si>
  <si>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</si>
  <si>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</si>
  <si>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</si>
  <si>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</si>
  <si>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</si>
  <si>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</si>
  <si>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</si>
  <si>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</si>
  <si>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</si>
  <si>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</si>
  <si>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</si>
  <si>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</si>
  <si>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</si>
  <si>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</si>
  <si>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</si>
  <si>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</si>
  <si>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</si>
  <si>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</si>
  <si>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</si>
  <si>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</si>
  <si>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</si>
  <si>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</si>
  <si>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</si>
  <si>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</si>
  <si>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</si>
  <si>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</si>
  <si>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</si>
  <si>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</si>
  <si>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</si>
  <si>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</si>
  <si>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</si>
  <si>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</si>
  <si>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</si>
  <si>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</si>
  <si>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</si>
  <si>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</si>
  <si>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</si>
  <si>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</si>
  <si>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</si>
  <si>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</si>
  <si>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</si>
  <si>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</si>
  <si>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</si>
  <si>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</si>
  <si>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</si>
  <si>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</si>
  <si>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</si>
  <si>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</si>
  <si>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</si>
  <si>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</si>
  <si>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</si>
  <si>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</si>
  <si>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</si>
  <si>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</si>
  <si>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</si>
  <si>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</si>
  <si>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</si>
  <si>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</si>
  <si>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</si>
  <si>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</si>
  <si>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</si>
  <si>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</si>
  <si>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</si>
  <si>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</si>
  <si>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</si>
  <si>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</si>
  <si>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</si>
  <si>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</si>
  <si>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</si>
  <si>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</si>
  <si>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</si>
  <si>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</si>
  <si>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</si>
  <si>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</si>
  <si>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</si>
  <si>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</si>
  <si>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</si>
  <si>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</si>
  <si>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</si>
  <si>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</si>
  <si>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</si>
  <si>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</si>
  <si>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</si>
  <si>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</si>
  <si>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</si>
  <si>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</si>
  <si>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</si>
  <si>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</si>
  <si>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</si>
  <si>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</si>
  <si>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</si>
  <si>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</si>
  <si>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</si>
  <si>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</si>
  <si>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</si>
  <si>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</si>
  <si>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</si>
  <si>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</si>
  <si>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</si>
  <si>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</si>
  <si>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</si>
  <si>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</si>
  <si>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</si>
  <si>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</si>
  <si>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</si>
  <si>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</si>
  <si>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</si>
  <si>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</si>
  <si>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</si>
  <si>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</si>
  <si>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</si>
  <si>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</si>
  <si>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</si>
  <si>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</si>
  <si>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</si>
  <si>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</si>
  <si>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</si>
  <si>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</si>
  <si>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</si>
  <si>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</si>
  <si>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</si>
  <si>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</si>
  <si>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</si>
  <si>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</si>
  <si>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</si>
  <si>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</si>
  <si>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</si>
  <si>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</si>
  <si>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</si>
  <si>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</si>
  <si>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</si>
  <si>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</si>
  <si>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</si>
  <si>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</si>
  <si>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</si>
  <si>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</si>
  <si>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</si>
  <si>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</si>
  <si>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</si>
  <si>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</si>
  <si>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</si>
  <si>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</si>
  <si>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</si>
  <si>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</si>
  <si>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</si>
  <si>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</si>
  <si>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</si>
  <si>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</si>
  <si>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</si>
  <si>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</si>
  <si>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</si>
  <si>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</si>
  <si>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</si>
  <si>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</si>
  <si>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</si>
  <si>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</si>
  <si>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</si>
  <si>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</si>
  <si>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</si>
  <si>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</si>
  <si>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</si>
  <si>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</si>
  <si>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</si>
  <si>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</si>
  <si>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</si>
  <si>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</si>
  <si>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</si>
  <si>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</si>
  <si>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</si>
  <si>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</si>
  <si>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</si>
  <si>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</si>
  <si>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</si>
  <si>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</si>
  <si>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</si>
  <si>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</si>
  <si>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</si>
  <si>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</si>
  <si>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</si>
  <si>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</si>
  <si>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</si>
  <si>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</si>
  <si>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</si>
  <si>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</si>
  <si>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</si>
  <si>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</si>
  <si>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</si>
  <si>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</si>
  <si>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</si>
  <si>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</si>
  <si>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</si>
  <si>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</si>
  <si>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</si>
  <si>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</si>
  <si>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</si>
  <si>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</si>
  <si>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</si>
  <si>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</si>
  <si>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</si>
  <si>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</si>
  <si>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</si>
  <si>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</si>
  <si>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</si>
  <si>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</si>
  <si>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</si>
  <si>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</si>
  <si>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</si>
  <si>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</si>
  <si>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</si>
  <si>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</si>
  <si>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</si>
  <si>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</si>
  <si>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</si>
  <si>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</si>
  <si>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</si>
  <si>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</si>
  <si>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</si>
  <si>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</si>
  <si>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</si>
  <si>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</si>
  <si>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</si>
  <si>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</si>
  <si>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</si>
  <si>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</si>
  <si>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</si>
  <si>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</si>
  <si>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</si>
  <si>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</si>
  <si>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</si>
  <si>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</si>
  <si>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</si>
  <si>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</si>
  <si>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</si>
  <si>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</si>
  <si>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</si>
  <si>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</si>
  <si>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</si>
  <si>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</si>
  <si>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</si>
  <si>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</si>
  <si>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</si>
  <si>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</si>
  <si>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</si>
  <si>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</si>
  <si>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</si>
  <si>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</si>
  <si>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</si>
  <si>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</si>
  <si>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</si>
  <si>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</si>
  <si>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</si>
  <si>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</si>
  <si>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</si>
  <si>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</si>
  <si>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</si>
  <si>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</si>
  <si>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</si>
  <si>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</si>
  <si>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</si>
  <si>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</si>
  <si>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</si>
  <si>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</si>
  <si>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</si>
  <si>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</si>
  <si>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</si>
  <si>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</si>
  <si>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</si>
  <si>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</si>
  <si>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</si>
  <si>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</si>
  <si>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</si>
  <si>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</si>
  <si>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</si>
  <si>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</si>
  <si>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</si>
  <si>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</si>
  <si>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</si>
  <si>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</si>
  <si>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</si>
  <si>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</si>
  <si>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</si>
  <si>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</si>
  <si>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</si>
  <si>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</si>
  <si>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</si>
  <si>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</si>
  <si>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</si>
  <si>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</si>
  <si>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</si>
  <si>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</si>
  <si>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</si>
  <si>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</si>
  <si>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</si>
  <si>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</si>
  <si>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</si>
  <si>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</si>
  <si>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</si>
  <si>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</si>
  <si>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</si>
  <si>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</si>
  <si>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</si>
  <si>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</si>
  <si>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</si>
  <si>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</si>
  <si>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</si>
  <si>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</si>
  <si>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</si>
  <si>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</si>
  <si>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</si>
  <si>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</si>
  <si>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</si>
  <si>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</si>
  <si>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</si>
  <si>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</si>
  <si>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</si>
  <si>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</si>
  <si>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</si>
  <si>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</si>
  <si>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</si>
  <si>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</si>
  <si>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</si>
  <si>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</si>
  <si>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</si>
  <si>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</si>
  <si>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</si>
  <si>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</si>
  <si>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</si>
  <si>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</si>
  <si>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</si>
  <si>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</si>
  <si>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</si>
  <si>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</si>
  <si>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</si>
  <si>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</si>
  <si>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</si>
  <si>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</si>
  <si>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</si>
  <si>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</si>
  <si>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</si>
  <si>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</si>
  <si>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</si>
  <si>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</si>
  <si>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</si>
  <si>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</si>
  <si>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</si>
  <si>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</si>
  <si>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</si>
  <si>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</si>
  <si>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</si>
  <si>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</si>
  <si>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</si>
  <si>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</si>
  <si>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</si>
  <si>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</si>
  <si>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</si>
  <si>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</si>
  <si>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</si>
  <si>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</si>
  <si>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</si>
  <si>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</si>
  <si>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</si>
  <si>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</si>
  <si>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</si>
  <si>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</si>
  <si>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</si>
  <si>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</si>
  <si>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</si>
  <si>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</si>
  <si>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</si>
  <si>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</si>
  <si>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</si>
  <si>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</si>
  <si>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</si>
  <si>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</si>
  <si>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</si>
  <si>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</si>
  <si>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</si>
  <si>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</si>
  <si>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</si>
  <si>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</si>
  <si>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</si>
  <si>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</si>
  <si>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</si>
  <si>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</si>
  <si>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</si>
  <si>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</si>
  <si>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</si>
  <si>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</si>
  <si>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</si>
  <si>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</si>
  <si>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</si>
  <si>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</si>
  <si>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</si>
  <si>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</si>
  <si>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</si>
  <si>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</si>
  <si>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</si>
  <si>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</si>
  <si>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</si>
  <si>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</si>
  <si>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</si>
  <si>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</si>
  <si>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</si>
  <si>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</si>
  <si>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</si>
  <si>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</si>
  <si>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</si>
  <si>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</si>
  <si>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</si>
  <si>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</si>
  <si>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</si>
  <si>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</si>
  <si>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</si>
  <si>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</si>
  <si>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</si>
  <si>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</si>
  <si>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</si>
  <si>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</si>
  <si>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</si>
  <si>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</si>
  <si>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</si>
  <si>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</si>
  <si>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</si>
  <si>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</si>
  <si>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</si>
  <si>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</si>
  <si>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</si>
  <si>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</si>
  <si>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</si>
  <si>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</si>
  <si>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</si>
  <si>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</si>
  <si>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</si>
  <si>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</si>
  <si>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</si>
  <si>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</si>
  <si>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</si>
  <si>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</si>
  <si>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</si>
  <si>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</si>
  <si>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</si>
  <si>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</si>
  <si>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</si>
  <si>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</si>
  <si>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</si>
  <si>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</si>
  <si>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</si>
  <si>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</si>
  <si>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</si>
  <si>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</si>
  <si>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</si>
  <si>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</si>
  <si>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</si>
  <si>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</si>
  <si>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</si>
  <si>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</si>
  <si>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</si>
  <si>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</si>
  <si>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</si>
  <si>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</si>
  <si>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</si>
  <si>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</si>
  <si>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</si>
  <si>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</si>
  <si>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</si>
  <si>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</si>
  <si>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</si>
  <si>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</si>
  <si>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</si>
  <si>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</si>
  <si>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</si>
  <si>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</si>
  <si>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</si>
  <si>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</si>
  <si>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</si>
  <si>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</si>
  <si>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</si>
  <si>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</si>
  <si>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</si>
  <si>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</si>
  <si>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</si>
  <si>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</si>
  <si>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</si>
  <si>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</si>
  <si>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</si>
  <si>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</si>
  <si>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</si>
  <si>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</si>
  <si>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</si>
  <si>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</si>
  <si>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</si>
  <si>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</si>
  <si>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</si>
  <si>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</si>
  <si>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</si>
  <si>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</si>
  <si>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</si>
  <si>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</si>
  <si>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</si>
  <si>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</si>
  <si>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</si>
  <si>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</si>
  <si>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</si>
  <si>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</si>
  <si>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</si>
  <si>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</si>
  <si>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</si>
  <si>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</si>
  <si>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</si>
  <si>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</si>
  <si>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</si>
  <si>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</si>
  <si>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</si>
  <si>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</si>
  <si>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</si>
  <si>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</si>
  <si>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</si>
  <si>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</si>
  <si>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</si>
  <si>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</si>
  <si>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</si>
  <si>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</si>
  <si>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</si>
  <si>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</si>
  <si>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</si>
  <si>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</si>
  <si>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</si>
  <si>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</si>
  <si>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</si>
  <si>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</si>
  <si>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</si>
  <si>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</si>
  <si>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</si>
  <si>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</si>
  <si>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</si>
  <si>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</si>
  <si>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</si>
  <si>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</si>
  <si>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</si>
  <si>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</si>
  <si>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</si>
  <si>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</si>
  <si>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</si>
  <si>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</si>
  <si>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</si>
  <si>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</si>
  <si>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</si>
  <si>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</si>
  <si>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</si>
  <si>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</si>
  <si>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</si>
  <si>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</si>
  <si>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</si>
  <si>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</si>
  <si>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</si>
  <si>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</si>
  <si>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</si>
  <si>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</si>
  <si>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</si>
  <si>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</si>
  <si>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</si>
  <si>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</si>
  <si>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</si>
  <si>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</si>
  <si>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</si>
  <si>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</si>
  <si>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</si>
  <si>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</si>
  <si>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</si>
  <si>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</si>
  <si>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</si>
  <si>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</si>
  <si>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</si>
  <si>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</si>
  <si>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</si>
  <si>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</si>
  <si>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</si>
  <si>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</si>
  <si>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</si>
  <si>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</si>
  <si>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</si>
  <si>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</si>
  <si>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</si>
  <si>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</si>
  <si>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</si>
  <si>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</si>
  <si>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</si>
  <si>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</si>
  <si>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</si>
  <si>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</si>
  <si>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</si>
  <si>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</si>
  <si>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</si>
  <si>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</si>
  <si>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</si>
  <si>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</si>
  <si>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</si>
  <si>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</si>
  <si>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</si>
  <si>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</si>
  <si>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</si>
  <si>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</si>
  <si>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</si>
  <si>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</si>
  <si>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</si>
  <si>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</si>
  <si>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</si>
  <si>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</si>
  <si>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</si>
  <si>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</si>
  <si>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</si>
  <si>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</si>
  <si>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</si>
  <si>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</si>
  <si>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</si>
  <si>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</si>
  <si>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</si>
  <si>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</si>
  <si>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</si>
  <si>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</si>
  <si>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</si>
  <si>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</si>
  <si>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</si>
  <si>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</si>
  <si>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</si>
  <si>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</si>
  <si>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</si>
  <si>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</si>
  <si>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</si>
  <si>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</si>
  <si>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</si>
  <si>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</si>
  <si>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</si>
  <si>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</si>
  <si>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</si>
  <si>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</si>
  <si>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</si>
  <si>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</si>
  <si>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</si>
  <si>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</si>
  <si>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</si>
  <si>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</si>
  <si>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</si>
  <si>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</si>
  <si>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</si>
  <si>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</si>
  <si>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</si>
  <si>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</si>
  <si>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</si>
  <si>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</si>
  <si>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</si>
  <si>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</si>
  <si>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</si>
  <si>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</si>
  <si>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</si>
  <si>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</si>
  <si>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</si>
  <si>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</si>
  <si>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</si>
  <si>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</si>
  <si>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</si>
  <si>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</si>
  <si>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</si>
  <si>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</si>
  <si>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</si>
  <si>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</si>
  <si>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</si>
  <si>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</si>
  <si>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</si>
  <si>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</si>
  <si>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</si>
  <si>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</si>
  <si>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</si>
  <si>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</si>
  <si>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</si>
  <si>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</si>
  <si>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</si>
  <si>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</si>
  <si>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</si>
  <si>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</si>
  <si>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</si>
  <si>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</si>
  <si>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</si>
  <si>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</si>
  <si>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</si>
  <si>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</si>
  <si>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</si>
  <si>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</si>
  <si>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</si>
  <si>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</si>
  <si>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</si>
  <si>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</si>
  <si>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</si>
  <si>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</si>
  <si>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</si>
  <si>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</si>
  <si>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</si>
  <si>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</si>
  <si>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</si>
  <si>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</si>
  <si>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</si>
  <si>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</si>
  <si>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</si>
  <si>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</si>
  <si>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</si>
  <si>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</si>
  <si>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</si>
  <si>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</si>
  <si>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</si>
  <si>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</si>
  <si>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</si>
  <si>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</si>
  <si>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</si>
  <si>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</si>
  <si>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</si>
  <si>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</si>
  <si>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</si>
  <si>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</si>
  <si>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</si>
  <si>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</si>
  <si>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</si>
  <si>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</si>
  <si>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</si>
  <si>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</si>
  <si>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</si>
  <si>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</si>
  <si>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</si>
  <si>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</si>
  <si>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</si>
  <si>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</si>
  <si>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</si>
  <si>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</si>
  <si>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</si>
  <si>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</si>
  <si>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</si>
  <si>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</si>
  <si>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</si>
  <si>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</si>
  <si>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</si>
  <si>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</si>
  <si>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</si>
  <si>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</si>
  <si>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</si>
  <si>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</si>
  <si>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</si>
  <si>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</si>
  <si>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</si>
  <si>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</si>
  <si>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</si>
  <si>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</si>
  <si>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</si>
  <si>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</si>
  <si>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</si>
  <si>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</si>
  <si>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</si>
  <si>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</si>
  <si>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</si>
  <si>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</si>
  <si>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</si>
  <si>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</si>
  <si>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</si>
  <si>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</si>
  <si>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</si>
  <si>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</si>
  <si>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</si>
  <si>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</si>
  <si>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</si>
  <si>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</si>
  <si>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</si>
  <si>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</si>
  <si>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</si>
  <si>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</si>
  <si>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</si>
  <si>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</si>
  <si>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</si>
  <si>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</si>
  <si>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</si>
  <si>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</si>
  <si>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</si>
  <si>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</si>
  <si>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</si>
  <si>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</si>
  <si>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</si>
  <si>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</si>
  <si>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</si>
  <si>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</si>
  <si>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</si>
  <si>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</si>
  <si>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</si>
  <si>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</si>
  <si>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</si>
  <si>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</si>
  <si>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</si>
  <si>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</si>
  <si>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</si>
  <si>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</si>
  <si>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</si>
  <si>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</si>
  <si>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</si>
  <si>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</si>
  <si>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</si>
  <si>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</si>
  <si>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</si>
  <si>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</si>
  <si>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</si>
  <si>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</si>
  <si>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</si>
  <si>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</si>
  <si>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</si>
  <si>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</si>
  <si>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</si>
  <si>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</si>
  <si>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</si>
  <si>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</si>
  <si>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</si>
  <si>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</si>
  <si>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</si>
  <si>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</si>
  <si>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</si>
  <si>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</si>
  <si>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</si>
  <si>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</si>
  <si>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</si>
  <si>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</si>
  <si>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</si>
  <si>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</si>
  <si>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</si>
  <si>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</si>
  <si>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</si>
  <si>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</si>
  <si>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</si>
  <si>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</si>
  <si>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</si>
  <si>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</si>
  <si>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</si>
  <si>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</si>
  <si>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</si>
  <si>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</si>
  <si>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</si>
  <si>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</si>
  <si>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</si>
  <si>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</si>
  <si>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</si>
  <si>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</si>
  <si>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</si>
  <si>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</si>
  <si>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</si>
  <si>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</si>
  <si>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</si>
  <si>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</si>
  <si>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</si>
  <si>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</si>
  <si>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</si>
  <si>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</si>
  <si>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</si>
  <si>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</si>
  <si>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</si>
  <si>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</si>
  <si>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</si>
  <si>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</si>
  <si>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</si>
  <si>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</si>
  <si>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</si>
  <si>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</si>
  <si>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</si>
  <si>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</si>
  <si>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</si>
  <si>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</si>
  <si>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</si>
  <si>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</si>
  <si>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</si>
  <si>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</si>
  <si>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</si>
  <si>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</si>
  <si>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</si>
  <si>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</si>
  <si>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</si>
  <si>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</si>
  <si>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</si>
  <si>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</si>
  <si>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</si>
  <si>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</si>
  <si>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</si>
  <si>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</si>
  <si>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</si>
  <si>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</si>
  <si>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</si>
  <si>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</si>
  <si>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</si>
  <si>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</si>
  <si>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</si>
  <si>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</si>
  <si>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</si>
  <si>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</si>
  <si>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</si>
  <si>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</si>
  <si>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</si>
  <si>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</si>
  <si>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</si>
  <si>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</si>
  <si>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</si>
  <si>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</si>
  <si>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</si>
  <si>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</si>
  <si>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</si>
  <si>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</si>
  <si>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</si>
  <si>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</si>
  <si>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</si>
  <si>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</si>
  <si>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</si>
  <si>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</si>
  <si>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</si>
  <si>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</si>
  <si>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</si>
  <si>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</si>
  <si>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</si>
  <si>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</si>
  <si>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</si>
  <si>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</si>
  <si>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</si>
  <si>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</si>
  <si>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</si>
  <si>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</si>
  <si>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</si>
  <si>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</si>
  <si>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</si>
  <si>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</si>
  <si>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</si>
  <si>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</si>
  <si>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</si>
  <si>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</si>
  <si>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</si>
  <si>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</si>
  <si>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</si>
  <si>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</si>
  <si>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</si>
  <si>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</si>
  <si>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</si>
  <si>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</si>
  <si>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</si>
  <si>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</si>
  <si>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</si>
  <si>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</si>
  <si>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</si>
  <si>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</si>
  <si>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</si>
  <si>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</si>
  <si>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</si>
  <si>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</si>
  <si>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</si>
  <si>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</si>
  <si>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</si>
  <si>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</si>
  <si>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</si>
  <si>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</si>
  <si>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</si>
  <si>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</si>
  <si>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</si>
  <si>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</si>
  <si>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</si>
  <si>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</si>
  <si>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</si>
  <si>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</si>
  <si>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</si>
  <si>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</si>
  <si>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</si>
  <si>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</si>
  <si>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</si>
  <si>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</si>
  <si>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</si>
  <si>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</si>
  <si>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</si>
  <si>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</si>
  <si>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</si>
  <si>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</si>
  <si>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</si>
  <si>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</si>
  <si>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</si>
  <si>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</si>
  <si>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</si>
  <si>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</si>
  <si>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</si>
  <si>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</si>
  <si>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</si>
  <si>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</si>
  <si>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</si>
  <si>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</si>
  <si>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</si>
  <si>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</si>
  <si>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</si>
  <si>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</si>
  <si>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</si>
  <si>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</si>
  <si>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</si>
  <si>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</si>
  <si>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</si>
  <si>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</si>
  <si>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</si>
  <si>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</si>
  <si>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</si>
  <si>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</si>
  <si>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</si>
  <si>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</si>
  <si>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</si>
  <si>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</si>
  <si>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</si>
  <si>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</si>
  <si>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</si>
  <si>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</si>
  <si>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</si>
  <si>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</si>
  <si>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</si>
  <si>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</si>
  <si>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</si>
  <si>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</si>
  <si>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</si>
  <si>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</si>
  <si>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</si>
  <si>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</si>
  <si>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</si>
  <si>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</si>
  <si>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</si>
  <si>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</si>
  <si>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</si>
  <si>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</si>
  <si>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</si>
  <si>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</si>
  <si>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</si>
  <si>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</si>
  <si>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</si>
  <si>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</si>
  <si>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</si>
  <si>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</si>
  <si>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</si>
  <si>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</si>
  <si>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</si>
  <si>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</si>
  <si>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</si>
  <si>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</si>
  <si>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</si>
  <si>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</si>
  <si>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</si>
  <si>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</si>
  <si>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</si>
  <si>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</si>
  <si>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</si>
  <si>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</si>
  <si>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</si>
  <si>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</si>
  <si>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</si>
  <si>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</si>
  <si>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</si>
  <si>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</si>
  <si>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</si>
  <si>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</si>
  <si>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</si>
  <si>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</si>
  <si>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</si>
  <si>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</si>
  <si>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</si>
  <si>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</si>
  <si>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</si>
  <si>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</si>
  <si>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</si>
  <si>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</si>
  <si>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</si>
  <si>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</si>
  <si>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</si>
  <si>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</si>
  <si>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</si>
  <si>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</si>
  <si>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</si>
  <si>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</si>
  <si>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</si>
  <si>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</si>
  <si>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</si>
  <si>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</si>
  <si>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</si>
  <si>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</si>
  <si>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</si>
  <si>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</si>
  <si>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</si>
  <si>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</si>
  <si>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</si>
  <si>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</si>
  <si>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</si>
  <si>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</si>
  <si>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</si>
  <si>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</si>
  <si>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</si>
  <si>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</si>
  <si>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</si>
  <si>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</si>
  <si>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</si>
  <si>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</si>
  <si>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</si>
  <si>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</si>
  <si>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</si>
  <si>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</si>
  <si>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</si>
  <si>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</si>
  <si>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</si>
  <si>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</si>
  <si>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</si>
  <si>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</si>
  <si>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</si>
  <si>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</si>
  <si>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</si>
  <si>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</si>
  <si>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</si>
  <si>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</si>
  <si>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</si>
  <si>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</si>
  <si>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</si>
  <si>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</si>
  <si>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</si>
  <si>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</si>
  <si>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</si>
  <si>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</si>
  <si>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</si>
  <si>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</si>
  <si>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</si>
  <si>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</si>
  <si>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</si>
  <si>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</si>
  <si>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</si>
  <si>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</si>
  <si>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</si>
  <si>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</si>
  <si>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</si>
  <si>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</si>
  <si>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</si>
  <si>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</si>
  <si>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</si>
  <si>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</si>
  <si>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</si>
  <si>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</si>
  <si>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</si>
  <si>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</si>
  <si>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</si>
  <si>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</si>
  <si>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</si>
  <si>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</si>
  <si>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</si>
  <si>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</si>
  <si>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</si>
  <si>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</si>
  <si>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</si>
  <si>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</si>
  <si>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</si>
  <si>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</si>
  <si>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</si>
  <si>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</si>
  <si>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</si>
  <si>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</si>
  <si>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</si>
  <si>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</si>
  <si>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</si>
  <si>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</si>
  <si>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</si>
  <si>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</si>
  <si>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</si>
  <si>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</si>
  <si>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</si>
  <si>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</si>
  <si>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</si>
  <si>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</si>
  <si>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</si>
  <si>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</si>
  <si>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</si>
  <si>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</si>
  <si>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</si>
  <si>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</si>
  <si>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</si>
  <si>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</si>
  <si>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</si>
  <si>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</si>
  <si>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</si>
  <si>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</si>
  <si>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</si>
  <si>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</si>
  <si>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</si>
  <si>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</si>
  <si>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</si>
  <si>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</si>
  <si>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</si>
  <si>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</si>
  <si>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</si>
  <si>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</si>
  <si>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</si>
  <si>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</si>
  <si>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</si>
  <si>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</si>
  <si>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</si>
  <si>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</si>
  <si>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</si>
  <si>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</si>
  <si>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</si>
  <si>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</si>
  <si>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</si>
  <si>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</si>
  <si>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</si>
  <si>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</si>
  <si>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</si>
  <si>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</si>
  <si>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</si>
  <si>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</si>
  <si>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</si>
  <si>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</si>
  <si>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</si>
  <si>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</si>
  <si>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</si>
  <si>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</si>
  <si>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</si>
  <si>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</si>
  <si>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</si>
  <si>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</si>
  <si>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</si>
  <si>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</si>
  <si>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</si>
  <si>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</si>
  <si>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</si>
  <si>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</si>
  <si>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</si>
  <si>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</si>
  <si>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</si>
  <si>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</si>
  <si>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</si>
  <si>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</si>
  <si>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</si>
  <si>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</si>
  <si>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</si>
  <si>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</si>
  <si>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</si>
  <si>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</si>
  <si>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</si>
  <si>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</si>
  <si>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</si>
  <si>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</si>
  <si>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</si>
  <si>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</si>
  <si>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</si>
  <si>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</si>
  <si>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</si>
  <si>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</si>
  <si>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</si>
  <si>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</si>
  <si>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</si>
  <si>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</si>
  <si>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</si>
  <si>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</si>
  <si>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</si>
  <si>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</si>
  <si>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</si>
  <si>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</si>
  <si>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</si>
  <si>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</si>
  <si>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</si>
  <si>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</si>
  <si>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</si>
  <si>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</si>
  <si>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</si>
  <si>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</si>
  <si>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</si>
  <si>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</si>
  <si>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</si>
  <si>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</si>
  <si>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</si>
  <si>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</si>
  <si>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</si>
  <si>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</si>
  <si>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</si>
  <si>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</si>
  <si>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</si>
  <si>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</si>
  <si>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</si>
  <si>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</si>
  <si>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</si>
  <si>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</si>
  <si>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</si>
  <si>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</si>
  <si>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</si>
  <si>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</si>
  <si>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</si>
  <si>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</si>
  <si>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</si>
  <si>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</si>
  <si>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</si>
  <si>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</si>
  <si>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</si>
  <si>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</si>
  <si>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</si>
  <si>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</si>
  <si>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</si>
  <si>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</si>
  <si>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</si>
  <si>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</si>
  <si>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</si>
  <si>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</si>
  <si>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</si>
  <si>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</si>
  <si>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</si>
  <si>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</si>
  <si>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</si>
  <si>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</si>
  <si>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</si>
  <si>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</si>
  <si>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</si>
  <si>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</si>
  <si>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</si>
  <si>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</si>
  <si>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</si>
  <si>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</si>
  <si>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</si>
  <si>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</si>
  <si>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</si>
  <si>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</si>
  <si>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</si>
  <si>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</si>
  <si>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</si>
  <si>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</si>
  <si>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</si>
  <si>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</si>
  <si>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</si>
  <si>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</si>
  <si>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</si>
  <si>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</si>
  <si>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</si>
  <si>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</si>
  <si>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</si>
  <si>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</si>
  <si>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</si>
  <si>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</si>
  <si>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</si>
  <si>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</si>
  <si>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</si>
  <si>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</si>
  <si>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</si>
  <si>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</si>
  <si>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</si>
  <si>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</si>
  <si>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</si>
  <si>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</si>
  <si>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</si>
  <si>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</si>
  <si>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</si>
  <si>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</si>
  <si>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</si>
  <si>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</si>
  <si>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</si>
  <si>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</si>
  <si>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</si>
  <si>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</si>
  <si>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</si>
  <si>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</si>
  <si>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</si>
  <si>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</si>
  <si>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</si>
  <si>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</si>
  <si>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</si>
  <si>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</si>
  <si>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</si>
  <si>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</si>
  <si>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</si>
  <si>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</si>
  <si>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</si>
  <si>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</si>
  <si>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</si>
  <si>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</si>
  <si>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</si>
  <si>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</si>
  <si>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</si>
  <si>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</si>
  <si>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</si>
  <si>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</si>
  <si>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</si>
  <si>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</si>
  <si>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</si>
  <si>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</si>
  <si>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</si>
  <si>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</si>
  <si>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</si>
  <si>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</si>
  <si>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</si>
  <si>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</si>
  <si>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</si>
  <si>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</si>
  <si>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</si>
  <si>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</si>
  <si>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</si>
  <si>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</si>
  <si>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</si>
  <si>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</si>
  <si>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</si>
  <si>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</si>
  <si>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</si>
  <si>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</si>
  <si>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</si>
  <si>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</si>
  <si>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</si>
  <si>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</si>
  <si>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</si>
  <si>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</si>
  <si>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</si>
  <si>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</si>
  <si>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</si>
  <si>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</si>
  <si>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</si>
  <si>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</si>
  <si>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</si>
  <si>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</si>
  <si>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</si>
  <si>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</si>
  <si>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</si>
  <si>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</si>
  <si>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</si>
  <si>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</si>
  <si>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</si>
  <si>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</si>
  <si>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</si>
  <si>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</si>
  <si>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</si>
  <si>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</si>
  <si>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</si>
  <si>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</si>
  <si>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</si>
  <si>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</si>
  <si>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</si>
  <si>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</si>
  <si>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</si>
  <si>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</si>
  <si>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</si>
  <si>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</si>
  <si>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</si>
  <si>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</si>
  <si>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</si>
  <si>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</si>
  <si>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</si>
  <si>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</si>
  <si>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</si>
  <si>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</si>
  <si>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</si>
  <si>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</si>
  <si>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</si>
  <si>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</si>
  <si>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</si>
  <si>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</si>
  <si>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</si>
  <si>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</si>
  <si>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</si>
  <si>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</si>
  <si>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</si>
  <si>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</si>
  <si>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</si>
  <si>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</si>
  <si>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</si>
  <si>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</si>
  <si>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</si>
  <si>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</si>
  <si>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</si>
  <si>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</si>
  <si>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</si>
  <si>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</si>
  <si>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</si>
  <si>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</si>
  <si>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</si>
  <si>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</si>
  <si>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</si>
  <si>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</si>
  <si>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</si>
  <si>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</si>
  <si>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</si>
  <si>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</si>
  <si>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</si>
  <si>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</si>
  <si>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</si>
  <si>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</si>
  <si>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</si>
  <si>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</si>
  <si>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</si>
  <si>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</si>
  <si>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</si>
  <si>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</si>
  <si>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</si>
  <si>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</si>
  <si>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</si>
  <si>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</si>
  <si>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</si>
  <si>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</si>
  <si>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</si>
  <si>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</si>
  <si>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</si>
  <si>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</si>
  <si>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</si>
  <si>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</si>
  <si>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</si>
  <si>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</si>
  <si>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</si>
  <si>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</si>
  <si>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</si>
  <si>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</si>
  <si>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</si>
  <si>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</si>
  <si>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</si>
  <si>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</si>
  <si>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</si>
  <si>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</si>
  <si>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</si>
  <si>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</si>
  <si>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</si>
  <si>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</si>
  <si>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</si>
  <si>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</si>
  <si>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</si>
  <si>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</si>
  <si>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</si>
  <si>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</si>
  <si>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</si>
  <si>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</si>
  <si>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</si>
  <si>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</si>
  <si>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</si>
  <si>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</si>
  <si>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</si>
  <si>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</si>
  <si>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</si>
  <si>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</si>
  <si>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</si>
  <si>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</si>
  <si>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</si>
  <si>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</si>
  <si>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</si>
  <si>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</si>
  <si>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</si>
  <si>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</si>
  <si>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</si>
  <si>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</si>
  <si>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</si>
  <si>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</si>
  <si>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</si>
  <si>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</si>
  <si>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</si>
  <si>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</si>
  <si>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</si>
  <si>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</si>
  <si>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</si>
  <si>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</si>
  <si>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</si>
  <si>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</si>
  <si>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</si>
  <si>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</si>
  <si>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</si>
  <si>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</si>
  <si>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</si>
  <si>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</si>
  <si>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</si>
  <si>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</si>
  <si>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</si>
  <si>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</si>
  <si>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</si>
  <si>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</si>
  <si>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</si>
  <si>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</si>
  <si>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</si>
  <si>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</si>
  <si>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</si>
  <si>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</si>
  <si>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</si>
  <si>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</si>
  <si>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</si>
  <si>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</si>
  <si>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</si>
  <si>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</si>
  <si>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</si>
  <si>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</si>
  <si>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</si>
  <si>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</si>
  <si>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</si>
  <si>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</si>
  <si>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</si>
  <si>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</si>
  <si>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</si>
  <si>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</si>
  <si>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</si>
  <si>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</si>
  <si>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</si>
  <si>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</si>
  <si>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</si>
  <si>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</si>
  <si>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</si>
  <si>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</si>
  <si>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</si>
  <si>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</si>
  <si>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</si>
  <si>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</si>
  <si>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</si>
  <si>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</si>
  <si>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</si>
  <si>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</si>
  <si>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</si>
  <si>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</si>
  <si>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</si>
  <si>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</si>
  <si>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</si>
  <si>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</si>
  <si>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</si>
  <si>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</si>
  <si>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</si>
  <si>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</si>
  <si>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</si>
  <si>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</si>
  <si>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</si>
  <si>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</si>
  <si>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</si>
  <si>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</si>
  <si>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</si>
  <si>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</si>
  <si>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</si>
  <si>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</si>
  <si>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</si>
  <si>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</si>
  <si>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</si>
  <si>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</si>
  <si>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</si>
  <si>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</si>
  <si>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</si>
  <si>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</si>
  <si>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</si>
  <si>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</si>
  <si>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</si>
  <si>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</si>
  <si>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</si>
  <si>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</si>
  <si>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</si>
  <si>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</si>
  <si>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</si>
  <si>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</si>
  <si>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</si>
  <si>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</si>
  <si>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</si>
  <si>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</si>
  <si>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</si>
  <si>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</si>
  <si>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</si>
  <si>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</si>
  <si>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</si>
  <si>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</si>
  <si>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</si>
  <si>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</si>
  <si>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</si>
  <si>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</si>
  <si>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</si>
  <si>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</si>
  <si>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</si>
  <si>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</si>
  <si>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</si>
  <si>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</si>
  <si>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</si>
  <si>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</si>
  <si>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</si>
  <si>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</si>
  <si>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</si>
  <si>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</si>
  <si>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</si>
  <si>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</si>
  <si>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</si>
  <si>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</si>
  <si>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</si>
  <si>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</si>
  <si>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</si>
  <si>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</si>
  <si>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</si>
  <si>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</si>
  <si>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</si>
  <si>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</si>
  <si>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</si>
  <si>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</si>
  <si>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</si>
  <si>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</si>
  <si>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</si>
  <si>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</si>
  <si>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</si>
  <si>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</si>
  <si>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</si>
  <si>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</si>
  <si>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</si>
  <si>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</si>
  <si>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</si>
  <si>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</si>
  <si>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</si>
  <si>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</si>
  <si>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</si>
  <si>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</si>
  <si>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</si>
  <si>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</si>
  <si>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</si>
  <si>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</si>
  <si>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</si>
  <si>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</si>
  <si>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</si>
  <si>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</si>
  <si>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</si>
  <si>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</si>
  <si>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</si>
  <si>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</si>
  <si>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</si>
  <si>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</si>
  <si>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</si>
  <si>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</si>
  <si>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</si>
  <si>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</si>
  <si>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</si>
  <si>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</si>
  <si>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</si>
  <si>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</si>
  <si>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</si>
  <si>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</si>
  <si>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</si>
  <si>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</si>
  <si>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</si>
  <si>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</si>
  <si>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</si>
  <si>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</si>
  <si>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</si>
  <si>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</si>
  <si>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</si>
  <si>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</si>
  <si>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</si>
  <si>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</si>
  <si>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</si>
  <si>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</si>
  <si>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</si>
  <si>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</si>
  <si>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</si>
  <si>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</si>
  <si>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</si>
  <si>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</si>
  <si>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</si>
  <si>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</si>
  <si>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</si>
  <si>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</si>
  <si>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</si>
  <si>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</si>
  <si>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</si>
  <si>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</si>
  <si>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</si>
  <si>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</si>
  <si>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</si>
  <si>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</si>
  <si>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</si>
  <si>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</si>
  <si>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</si>
  <si>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</si>
  <si>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</si>
  <si>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</si>
  <si>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</si>
  <si>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</si>
  <si>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</si>
  <si>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</si>
  <si>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</si>
  <si>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</si>
  <si>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</si>
  <si>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</si>
  <si>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</si>
  <si>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</si>
  <si>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</si>
  <si>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</si>
  <si>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</si>
  <si>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</si>
  <si>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</si>
  <si>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</si>
  <si>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</si>
  <si>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</si>
  <si>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</si>
  <si>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</si>
  <si>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</si>
  <si>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</si>
  <si>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</si>
  <si>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</si>
  <si>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</si>
  <si>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</si>
  <si>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</si>
  <si>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</si>
  <si>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</si>
  <si>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</si>
  <si>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</si>
  <si>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</si>
  <si>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</si>
  <si>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</si>
  <si>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</si>
  <si>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</si>
  <si>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</si>
  <si>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</si>
  <si>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</si>
  <si>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</si>
  <si>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</si>
  <si>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</si>
  <si>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</si>
  <si>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</si>
  <si>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</si>
  <si>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</si>
  <si>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</si>
  <si>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</si>
  <si>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</si>
  <si>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</si>
  <si>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</si>
  <si>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</si>
  <si>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</si>
  <si>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</si>
  <si>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</si>
  <si>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</si>
  <si>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</si>
  <si>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</si>
  <si>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</si>
  <si>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</si>
  <si>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</si>
  <si>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</si>
  <si>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</si>
  <si>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</si>
  <si>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</si>
  <si>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</si>
  <si>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</si>
  <si>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</si>
  <si>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</si>
  <si>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</si>
  <si>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</si>
  <si>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</si>
  <si>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</si>
  <si>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</si>
  <si>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</si>
  <si>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</si>
  <si>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</si>
  <si>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</si>
  <si>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</si>
  <si>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</si>
  <si>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</si>
  <si>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</si>
  <si>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</si>
  <si>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</si>
  <si>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</si>
  <si>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</si>
  <si>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</si>
  <si>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</si>
  <si>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</si>
  <si>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</si>
  <si>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</si>
  <si>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</si>
  <si>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</si>
  <si>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</si>
  <si>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</si>
  <si>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</si>
  <si>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</si>
  <si>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</si>
  <si>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</si>
  <si>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</si>
  <si>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</si>
  <si>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</si>
  <si>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</si>
  <si>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</si>
  <si>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</si>
  <si>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</si>
  <si>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</si>
  <si>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</si>
  <si>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</si>
  <si>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</si>
  <si>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</si>
  <si>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</si>
  <si>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</si>
  <si>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</si>
  <si>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</si>
  <si>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</si>
  <si>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</si>
  <si>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</si>
  <si>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</si>
  <si>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</si>
  <si>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</si>
  <si>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</si>
  <si>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</si>
  <si>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</si>
  <si>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</si>
  <si>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</si>
  <si>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</si>
  <si>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</si>
  <si>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</si>
  <si>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</si>
  <si>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</si>
  <si>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</si>
  <si>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</si>
  <si>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</si>
  <si>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</si>
  <si>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</si>
  <si>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</si>
  <si>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</si>
  <si>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</si>
  <si>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</si>
  <si>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</si>
  <si>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</si>
  <si>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</si>
  <si>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</si>
  <si>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</si>
  <si>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</si>
  <si>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</si>
  <si>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</si>
  <si>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</si>
  <si>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</si>
  <si>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</si>
  <si>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</si>
  <si>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</si>
  <si>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</si>
  <si>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</si>
  <si>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</si>
  <si>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</si>
  <si>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</si>
  <si>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</si>
  <si>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</si>
  <si>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</si>
  <si>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</si>
  <si>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</si>
  <si>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</si>
  <si>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</si>
  <si>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</si>
  <si>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</si>
  <si>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</si>
  <si>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</si>
  <si>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</si>
  <si>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</si>
  <si>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</si>
  <si>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</si>
  <si>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</si>
  <si>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</si>
  <si>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</si>
  <si>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</si>
  <si>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</si>
  <si>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</si>
  <si>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</si>
  <si>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</si>
  <si>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</si>
  <si>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</si>
  <si>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</si>
  <si>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</si>
  <si>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</si>
  <si>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</si>
  <si>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</si>
  <si>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</si>
  <si>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</si>
  <si>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</si>
  <si>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</si>
  <si>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</si>
  <si>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</si>
  <si>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</si>
  <si>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</si>
  <si>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</si>
  <si>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</si>
  <si>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</si>
  <si>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</si>
  <si>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</si>
  <si>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</si>
  <si>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</si>
  <si>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</si>
  <si>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</si>
  <si>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</si>
  <si>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</si>
  <si>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</si>
  <si>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</si>
  <si>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</si>
  <si>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</si>
  <si>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</si>
  <si>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</si>
  <si>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</si>
  <si>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</si>
  <si>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</si>
  <si>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</si>
  <si>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</si>
  <si>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</si>
  <si>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</si>
  <si>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</si>
  <si>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</si>
  <si>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</si>
  <si>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</si>
  <si>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</si>
  <si>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</si>
  <si>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</si>
  <si>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</si>
  <si>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</si>
  <si>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</si>
  <si>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</si>
  <si>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</si>
  <si>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</si>
  <si>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</si>
  <si>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</si>
  <si>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</si>
  <si>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</si>
  <si>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</si>
  <si>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</si>
  <si>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</si>
  <si>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</si>
  <si>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</si>
  <si>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</si>
  <si>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</si>
  <si>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</si>
  <si>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</si>
  <si>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</si>
  <si>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</si>
  <si>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</si>
  <si>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</si>
  <si>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</si>
  <si>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</si>
  <si>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</si>
  <si>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</si>
  <si>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</si>
  <si>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</si>
  <si>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</si>
  <si>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</si>
  <si>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</si>
  <si>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</si>
  <si>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</si>
  <si>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</si>
  <si>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</si>
  <si>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</si>
  <si>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</si>
  <si>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</si>
  <si>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</si>
  <si>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</si>
  <si>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</si>
  <si>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</si>
  <si>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</si>
  <si>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</si>
  <si>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</si>
  <si>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</si>
  <si>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</si>
  <si>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</si>
  <si>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</si>
  <si>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</si>
  <si>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</si>
  <si>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</si>
  <si>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</si>
  <si>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</si>
  <si>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</si>
  <si>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</si>
  <si>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</si>
  <si>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</si>
  <si>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</si>
  <si>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</si>
  <si>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</si>
  <si>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</si>
  <si>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</si>
  <si>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</si>
  <si>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</si>
  <si>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</si>
  <si>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</si>
  <si>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</si>
  <si>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</si>
  <si>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</si>
  <si>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</si>
  <si>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</si>
  <si>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</si>
  <si>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</si>
  <si>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</si>
  <si>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</si>
  <si>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</si>
  <si>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</si>
  <si>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</si>
  <si>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</si>
  <si>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</si>
  <si>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</si>
  <si>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</si>
  <si>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</si>
  <si>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</si>
  <si>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</si>
  <si>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</si>
  <si>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</si>
  <si>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</si>
  <si>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</si>
  <si>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</si>
  <si>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</si>
  <si>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</si>
  <si>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</si>
  <si>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</si>
  <si>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</si>
  <si>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</si>
  <si>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</si>
  <si>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</si>
  <si>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</si>
  <si>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</si>
  <si>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</si>
  <si>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</si>
  <si>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</si>
  <si>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</si>
  <si>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</si>
  <si>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</si>
  <si>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</si>
  <si>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</si>
  <si>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</si>
  <si>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</si>
  <si>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</si>
  <si>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</si>
  <si>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</si>
  <si>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</si>
  <si>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</si>
  <si>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</si>
  <si>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</si>
  <si>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</si>
  <si>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</si>
  <si>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</si>
  <si>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</si>
  <si>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</si>
  <si>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</si>
  <si>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</si>
  <si>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</si>
  <si>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</si>
  <si>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</si>
  <si>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</si>
  <si>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</si>
  <si>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</si>
  <si>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</si>
  <si>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</si>
  <si>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</si>
  <si>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</si>
  <si>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</si>
  <si>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</si>
  <si>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</si>
  <si>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</si>
  <si>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</si>
  <si>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</si>
  <si>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</si>
  <si>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</si>
  <si>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</si>
  <si>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</si>
  <si>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</si>
  <si>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</si>
  <si>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</si>
  <si>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</si>
  <si>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</si>
  <si>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</si>
  <si>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</si>
  <si>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</si>
  <si>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</si>
  <si>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</si>
  <si>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</si>
  <si>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</si>
  <si>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</si>
  <si>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</si>
  <si>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</si>
  <si>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</si>
  <si>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</si>
  <si>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</si>
  <si>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</si>
  <si>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</si>
  <si>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</si>
  <si>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</si>
  <si>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</si>
  <si>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</si>
  <si>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</si>
  <si>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</si>
  <si>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</si>
  <si>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</si>
  <si>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</si>
  <si>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</si>
  <si>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</si>
  <si>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</si>
  <si>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</si>
  <si>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</si>
  <si>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</si>
  <si>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</si>
  <si>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</si>
  <si>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</si>
  <si>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</si>
  <si>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</si>
  <si>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</si>
  <si>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</si>
  <si>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</si>
  <si>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</si>
  <si>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</si>
  <si>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</si>
  <si>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</si>
  <si>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</si>
  <si>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</si>
  <si>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</si>
  <si>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</si>
  <si>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</si>
  <si>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</si>
  <si>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</si>
  <si>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</si>
  <si>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</si>
  <si>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</si>
  <si>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</si>
  <si>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</si>
  <si>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</si>
  <si>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</si>
  <si>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</si>
  <si>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</si>
  <si>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</si>
  <si>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</si>
  <si>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</si>
  <si>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</si>
  <si>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</si>
  <si>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</si>
  <si>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</si>
  <si>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</si>
  <si>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</si>
  <si>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</si>
  <si>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</si>
  <si>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</si>
  <si>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</si>
  <si>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</si>
  <si>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</si>
  <si>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</si>
  <si>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</si>
  <si>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</si>
  <si>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</si>
  <si>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</si>
  <si>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</si>
  <si>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</si>
  <si>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</si>
  <si>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</si>
  <si>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</si>
  <si>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</si>
  <si>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</si>
  <si>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</si>
  <si>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</si>
  <si>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</si>
  <si>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</si>
  <si>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</si>
  <si>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</si>
  <si>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</si>
  <si>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</si>
  <si>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</si>
  <si>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</si>
  <si>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</si>
  <si>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</si>
  <si>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</si>
  <si>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</si>
  <si>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</si>
  <si>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</si>
  <si>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</si>
  <si>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</si>
  <si>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</si>
  <si>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</si>
  <si>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</si>
  <si>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</si>
  <si>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</si>
  <si>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</si>
  <si>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</si>
  <si>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</si>
  <si>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</si>
  <si>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</si>
  <si>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</si>
  <si>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</si>
  <si>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</si>
  <si>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</si>
  <si>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</si>
  <si>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</si>
  <si>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</si>
  <si>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</si>
  <si>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</si>
  <si>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</si>
  <si>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</si>
  <si>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</si>
  <si>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</si>
  <si>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</si>
  <si>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</si>
  <si>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</si>
  <si>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</si>
  <si>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</si>
  <si>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</si>
  <si>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</si>
  <si>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</si>
  <si>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</si>
  <si>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</si>
  <si>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</si>
  <si>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</si>
  <si>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</si>
  <si>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</si>
  <si>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</si>
  <si>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</si>
  <si>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</si>
  <si>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</si>
  <si>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</si>
  <si>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</si>
  <si>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</si>
  <si>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</si>
  <si>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</si>
  <si>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</si>
  <si>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</si>
  <si>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</si>
  <si>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</si>
  <si>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</si>
  <si>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</si>
  <si>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</si>
  <si>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</si>
  <si>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</si>
  <si>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</si>
  <si>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</si>
  <si>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</si>
  <si>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</si>
  <si>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</si>
  <si>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</si>
  <si>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</si>
  <si>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</si>
  <si>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</si>
  <si>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</si>
  <si>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</si>
  <si>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</si>
  <si>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</si>
  <si>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</si>
  <si>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</si>
  <si>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</si>
  <si>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</si>
  <si>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</si>
  <si>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</si>
  <si>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</si>
  <si>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</si>
  <si>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</si>
  <si>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</si>
  <si>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</si>
  <si>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</si>
  <si>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</si>
  <si>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</si>
  <si>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</si>
  <si>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</si>
  <si>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</si>
  <si>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</si>
  <si>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</si>
  <si>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</si>
  <si>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</si>
  <si>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</si>
  <si>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</si>
  <si>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</si>
  <si>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</si>
  <si>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</si>
  <si>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</si>
  <si>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</si>
  <si>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</si>
  <si>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</si>
  <si>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</si>
  <si>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</si>
  <si>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</si>
  <si>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</si>
  <si>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</si>
  <si>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</si>
  <si>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</si>
  <si>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</si>
  <si>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</si>
  <si>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</si>
  <si>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</si>
  <si>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</si>
  <si>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</si>
  <si>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</si>
  <si>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</si>
  <si>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</si>
  <si>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</si>
  <si>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</si>
  <si>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</si>
  <si>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</si>
  <si>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</si>
  <si>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</si>
  <si>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</si>
  <si>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</si>
  <si>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</si>
  <si>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</si>
  <si>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</si>
  <si>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</si>
  <si>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</si>
  <si>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</si>
  <si>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</si>
  <si>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</si>
  <si>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</si>
  <si>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</si>
  <si>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</si>
  <si>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</si>
  <si>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</si>
  <si>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</si>
  <si>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</si>
  <si>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</si>
  <si>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</si>
  <si>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</si>
  <si>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</si>
  <si>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</si>
  <si>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</si>
  <si>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</si>
  <si>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</si>
  <si>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</si>
  <si>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</si>
  <si>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</si>
  <si>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</si>
  <si>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</si>
  <si>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</si>
  <si>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</si>
  <si>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</si>
  <si>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</si>
  <si>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</si>
  <si>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</si>
  <si>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</si>
  <si>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</si>
  <si>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</si>
  <si>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</si>
  <si>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</si>
  <si>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</si>
  <si>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</si>
  <si>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</si>
  <si>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</si>
  <si>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</si>
  <si>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</si>
  <si>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</si>
  <si>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</si>
  <si>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</si>
  <si>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</si>
  <si>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</si>
  <si>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</si>
  <si>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</si>
  <si>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</si>
  <si>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</si>
  <si>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</si>
  <si>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</si>
  <si>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</si>
  <si>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</si>
  <si>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</si>
  <si>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</si>
  <si>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</si>
  <si>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</si>
  <si>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</si>
  <si>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</si>
  <si>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</si>
  <si>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</si>
  <si>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</si>
  <si>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</si>
  <si>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</si>
  <si>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</si>
  <si>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</si>
  <si>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</si>
  <si>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</si>
  <si>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</si>
  <si>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</si>
  <si>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</si>
  <si>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</si>
  <si>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</si>
  <si>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</si>
  <si>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</si>
  <si>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</si>
  <si>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</si>
  <si>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</si>
  <si>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</si>
  <si>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</si>
  <si>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</si>
  <si>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</si>
  <si>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</si>
  <si>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</si>
  <si>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</si>
  <si>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</si>
  <si>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</si>
  <si>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</si>
  <si>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</si>
  <si>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</si>
  <si>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</si>
  <si>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</si>
  <si>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</si>
  <si>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</si>
  <si>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</si>
  <si>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</si>
  <si>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</si>
  <si>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</si>
  <si>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</si>
  <si>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</si>
  <si>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</si>
  <si>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</si>
  <si>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</si>
  <si>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</si>
  <si>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</si>
  <si>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</si>
  <si>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</si>
  <si>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</si>
  <si>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</si>
  <si>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</si>
  <si>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</si>
  <si>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</si>
  <si>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</si>
  <si>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</si>
  <si>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</si>
  <si>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</si>
  <si>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</si>
  <si>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</si>
  <si>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</si>
  <si>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</si>
  <si>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</si>
  <si>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</si>
  <si>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</si>
  <si>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</si>
  <si>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</si>
  <si>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</si>
  <si>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</si>
  <si>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</si>
  <si>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</si>
  <si>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</si>
  <si>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</si>
  <si>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</si>
  <si>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</si>
  <si>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</si>
  <si>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</si>
  <si>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</si>
  <si>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</si>
  <si>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</si>
  <si>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</si>
  <si>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</si>
  <si>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</si>
  <si>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</si>
  <si>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</si>
  <si>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</si>
  <si>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</si>
  <si>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</si>
  <si>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</si>
  <si>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</si>
  <si>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</si>
  <si>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</si>
  <si>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</si>
  <si>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</si>
  <si>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</si>
  <si>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</si>
  <si>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</si>
  <si>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</si>
  <si>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</si>
  <si>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</si>
  <si>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</si>
  <si>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</si>
  <si>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</si>
  <si>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</si>
  <si>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</si>
  <si>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</si>
  <si>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</si>
  <si>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</si>
  <si>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</si>
  <si>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</si>
  <si>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</si>
  <si>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</si>
  <si>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</si>
  <si>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</si>
  <si>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</si>
  <si>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</si>
  <si>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</si>
  <si>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</si>
  <si>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</si>
  <si>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</si>
  <si>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</si>
  <si>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</si>
  <si>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</si>
  <si>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</si>
  <si>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</si>
  <si>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</si>
  <si>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</si>
  <si>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</si>
  <si>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</si>
  <si>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</si>
  <si>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</si>
  <si>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</si>
  <si>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</si>
  <si>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</si>
  <si>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</si>
  <si>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</si>
  <si>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</si>
  <si>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</si>
  <si>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</si>
  <si>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</si>
  <si>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</si>
  <si>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</si>
  <si>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</si>
  <si>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</si>
  <si>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</si>
  <si>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</si>
  <si>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</si>
  <si>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</si>
  <si>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</si>
  <si>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</si>
  <si>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</si>
  <si>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</si>
  <si>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</si>
  <si>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</si>
  <si>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</si>
  <si>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</si>
  <si>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</si>
  <si>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</si>
  <si>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</si>
  <si>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</si>
  <si>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</si>
  <si>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</si>
  <si>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</si>
  <si>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</si>
  <si>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</si>
  <si>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</si>
  <si>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</si>
  <si>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</si>
  <si>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</si>
  <si>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</si>
  <si>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</si>
  <si>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</si>
  <si>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</si>
  <si>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</si>
  <si>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</si>
  <si>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</si>
  <si>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</si>
  <si>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</si>
  <si>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</si>
  <si>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</si>
  <si>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</si>
  <si>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</si>
  <si>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</si>
  <si>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</si>
  <si>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</si>
  <si>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</si>
  <si>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</si>
  <si>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</si>
  <si>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</si>
  <si>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</si>
  <si>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</si>
  <si>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</si>
  <si>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</si>
  <si>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</si>
  <si>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</si>
  <si>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</si>
  <si>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</si>
  <si>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</si>
  <si>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</si>
  <si>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</si>
  <si>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</si>
  <si>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</si>
  <si>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</si>
  <si>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</si>
  <si>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</si>
  <si>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</si>
  <si>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</si>
  <si>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</si>
  <si>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</si>
  <si>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</si>
  <si>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</si>
  <si>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</si>
  <si>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</si>
  <si>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</si>
  <si>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</si>
  <si>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</si>
  <si>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</si>
  <si>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</si>
  <si>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</si>
  <si>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</si>
  <si>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</si>
  <si>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</si>
  <si>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</si>
  <si>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</si>
  <si>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</si>
  <si>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</si>
  <si>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</si>
  <si>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</si>
  <si>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</si>
  <si>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</si>
  <si>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</si>
  <si>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</si>
  <si>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</si>
  <si>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</si>
  <si>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</si>
  <si>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</si>
  <si>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</si>
  <si>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</si>
  <si>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</si>
  <si>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</si>
  <si>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</si>
  <si>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</si>
  <si>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</si>
  <si>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</si>
  <si>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</si>
  <si>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</si>
  <si>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</si>
  <si>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</si>
  <si>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</si>
  <si>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</si>
  <si>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</si>
  <si>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</si>
  <si>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</si>
  <si>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</si>
  <si>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</si>
  <si>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</si>
  <si>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</si>
  <si>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</si>
  <si>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</si>
  <si>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</si>
  <si>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</si>
  <si>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</si>
  <si>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</si>
  <si>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</si>
  <si>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</si>
  <si>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</si>
  <si>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</si>
  <si>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</si>
  <si>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</si>
  <si>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</si>
  <si>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</si>
  <si>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</si>
  <si>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</si>
  <si>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</si>
  <si>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</si>
  <si>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</si>
  <si>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</si>
  <si>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</si>
  <si>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</si>
  <si>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</si>
  <si>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</si>
  <si>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</si>
  <si>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</si>
  <si>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</si>
  <si>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</si>
  <si>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</si>
  <si>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</si>
  <si>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</si>
  <si>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</si>
  <si>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</si>
  <si>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</si>
  <si>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</si>
  <si>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</si>
  <si>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</si>
  <si>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</si>
  <si>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</si>
  <si>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</si>
  <si>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</si>
  <si>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</si>
  <si>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</si>
  <si>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</si>
  <si>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</si>
  <si>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</si>
  <si>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</si>
  <si>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</si>
  <si>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</si>
  <si>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</si>
  <si>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</si>
  <si>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</si>
  <si>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</si>
  <si>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</si>
  <si>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</si>
  <si>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</si>
  <si>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</si>
  <si>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</si>
  <si>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</si>
  <si>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</si>
  <si>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</si>
  <si>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</si>
  <si>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</si>
  <si>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</si>
  <si>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</si>
  <si>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</si>
  <si>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</si>
  <si>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</si>
  <si>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</si>
  <si>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</si>
  <si>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</si>
  <si>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</si>
  <si>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</si>
  <si>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</si>
  <si>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</si>
  <si>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</si>
  <si>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</si>
  <si>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</si>
  <si>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</si>
  <si>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</si>
  <si>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</si>
  <si>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</si>
  <si>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</si>
  <si>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</si>
  <si>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</si>
  <si>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</si>
  <si>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</si>
  <si>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</si>
  <si>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</si>
  <si>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</si>
  <si>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</si>
  <si>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</si>
  <si>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</si>
  <si>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</si>
  <si>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</si>
  <si>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</si>
  <si>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</si>
  <si>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</si>
  <si>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</si>
  <si>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</si>
  <si>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</si>
  <si>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</si>
  <si>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</si>
  <si>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</si>
  <si>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</si>
  <si>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</si>
  <si>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</si>
  <si>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</si>
  <si>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</si>
  <si>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</si>
  <si>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</si>
  <si>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</si>
  <si>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</si>
  <si>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</si>
  <si>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</si>
  <si>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</si>
  <si>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</si>
  <si>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</si>
  <si>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</si>
  <si>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</si>
  <si>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</si>
  <si>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</si>
  <si>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</si>
  <si>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</si>
  <si>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</si>
  <si>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</si>
  <si>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</si>
  <si>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</si>
  <si>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</si>
  <si>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</si>
  <si>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</si>
  <si>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</si>
  <si>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</si>
  <si>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</si>
  <si>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</si>
  <si>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</si>
  <si>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</si>
  <si>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</si>
  <si>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</si>
  <si>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</si>
  <si>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</si>
  <si>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</si>
  <si>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</si>
  <si>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</si>
  <si>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</si>
  <si>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</si>
  <si>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</si>
  <si>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</si>
  <si>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</si>
  <si>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</si>
  <si>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</si>
  <si>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</si>
  <si>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</si>
  <si>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</si>
  <si>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</si>
  <si>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</si>
  <si>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</si>
  <si>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</si>
  <si>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</si>
  <si>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</si>
  <si>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</si>
  <si>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</si>
  <si>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</si>
  <si>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</si>
  <si>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</si>
  <si>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</si>
  <si>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</si>
  <si>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</si>
  <si>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</si>
  <si>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</si>
  <si>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</si>
  <si>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</si>
  <si>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</si>
  <si>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</si>
  <si>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</si>
  <si>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</si>
  <si>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</si>
  <si>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</si>
  <si>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</si>
  <si>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</si>
  <si>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</si>
  <si>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</si>
  <si>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</si>
  <si>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</si>
  <si>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</si>
  <si>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</si>
  <si>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</si>
  <si>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</si>
  <si>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</si>
  <si>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</si>
  <si>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</si>
  <si>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</si>
  <si>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</si>
  <si>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</si>
  <si>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</si>
  <si>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</si>
  <si>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</si>
  <si>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</si>
  <si>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</si>
  <si>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</si>
  <si>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</si>
  <si>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</si>
  <si>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</si>
  <si>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</si>
  <si>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</si>
  <si>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</si>
  <si>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</si>
  <si>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</si>
  <si>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</si>
  <si>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</si>
  <si>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</si>
  <si>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</si>
  <si>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</si>
  <si>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</si>
  <si>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</si>
  <si>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</si>
  <si>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</si>
  <si>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</si>
  <si>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</si>
  <si>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</si>
  <si>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</si>
  <si>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</si>
  <si>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</si>
  <si>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</si>
  <si>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</si>
  <si>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</si>
  <si>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</si>
  <si>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</si>
  <si>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</si>
  <si>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</si>
  <si>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</si>
  <si>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</si>
  <si>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</si>
  <si>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</si>
  <si>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</si>
  <si>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</si>
  <si>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</si>
  <si>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</si>
  <si>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</si>
  <si>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</si>
  <si>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</si>
  <si>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</si>
  <si>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</si>
  <si>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</si>
  <si>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</si>
  <si>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</si>
  <si>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</si>
  <si>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</si>
  <si>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</si>
  <si>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</si>
  <si>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</si>
  <si>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</si>
  <si>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</si>
  <si>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</si>
  <si>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</si>
  <si>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</si>
  <si>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</si>
  <si>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</si>
  <si>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</si>
  <si>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</si>
  <si>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</si>
  <si>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</si>
  <si>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</si>
  <si>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</si>
  <si>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</si>
  <si>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</si>
  <si>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</si>
  <si>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</si>
  <si>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</si>
  <si>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</si>
  <si>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</si>
  <si>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</si>
  <si>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</si>
  <si>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</si>
  <si>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</si>
  <si>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</si>
  <si>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</si>
  <si>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</si>
  <si>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</si>
  <si>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</si>
  <si>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</si>
  <si>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</si>
  <si>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</si>
  <si>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</si>
  <si>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</si>
  <si>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</si>
  <si>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</si>
  <si>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</si>
  <si>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</si>
  <si>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</si>
  <si>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</si>
  <si>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</si>
  <si>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</si>
  <si>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</si>
  <si>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</si>
  <si>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</si>
  <si>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</si>
  <si>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</si>
  <si>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</si>
  <si>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</si>
  <si>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</si>
  <si>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</si>
  <si>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</si>
  <si>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</si>
  <si>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</si>
  <si>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</si>
  <si>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</si>
  <si>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</si>
  <si>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</si>
  <si>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</si>
  <si>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</si>
  <si>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</si>
  <si>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</si>
  <si>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</si>
  <si>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</si>
  <si>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</si>
  <si>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</si>
  <si>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</si>
  <si>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</si>
  <si>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</si>
  <si>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</si>
  <si>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</si>
  <si>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</si>
  <si>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</si>
  <si>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</si>
  <si>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</si>
  <si>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</si>
  <si>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</si>
  <si>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</si>
  <si>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</si>
  <si>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</si>
  <si>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</si>
  <si>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</si>
  <si>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</si>
  <si>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</si>
  <si>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</si>
  <si>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</si>
  <si>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</si>
  <si>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</si>
  <si>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</si>
  <si>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</si>
  <si>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</si>
  <si>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</si>
  <si>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</si>
  <si>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</si>
  <si>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</si>
  <si>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</si>
  <si>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</si>
  <si>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</si>
  <si>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</si>
  <si>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</si>
  <si>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</si>
  <si>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</si>
  <si>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</si>
  <si>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</si>
  <si>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</si>
  <si>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</si>
  <si>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</si>
  <si>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</si>
  <si>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</si>
  <si>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</si>
  <si>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</si>
  <si>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</si>
  <si>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</si>
  <si>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</si>
  <si>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</si>
  <si>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</si>
  <si>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</si>
  <si>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</si>
  <si>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</si>
  <si>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</si>
  <si>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</si>
  <si>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</si>
  <si>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</si>
  <si>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</si>
  <si>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</si>
  <si>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</si>
  <si>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</si>
  <si>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</si>
  <si>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</si>
  <si>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</si>
  <si>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</si>
  <si>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</si>
  <si>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</si>
  <si>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</si>
  <si>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</si>
  <si>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</si>
  <si>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</si>
  <si>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</si>
  <si>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</si>
  <si>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</si>
  <si>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</si>
  <si>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</si>
  <si>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</si>
  <si>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</si>
  <si>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</si>
  <si>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</si>
  <si>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</si>
  <si>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</si>
  <si>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</si>
  <si>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</si>
  <si>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</si>
  <si>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</si>
  <si>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</si>
  <si>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</si>
  <si>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</si>
  <si>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</si>
  <si>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</si>
  <si>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</si>
  <si>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</si>
  <si>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</si>
  <si>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</si>
  <si>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</si>
  <si>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</si>
  <si>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</si>
  <si>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</si>
  <si>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</si>
  <si>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</si>
  <si>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</si>
  <si>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</si>
  <si>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</si>
  <si>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</si>
  <si>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</si>
  <si>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</si>
  <si>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</si>
  <si>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</si>
  <si>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</si>
  <si>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</si>
  <si>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</si>
  <si>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</si>
  <si>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</si>
  <si>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</si>
  <si>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</si>
  <si>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</si>
  <si>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</si>
  <si>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</si>
  <si>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</si>
  <si>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</si>
  <si>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</si>
  <si>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</si>
  <si>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</si>
  <si>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</si>
  <si>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</si>
  <si>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</si>
  <si>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</si>
  <si>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</si>
  <si>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</si>
  <si>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</si>
  <si>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</si>
  <si>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</si>
  <si>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</si>
  <si>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</si>
  <si>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</si>
  <si>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</si>
  <si>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</si>
  <si>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</si>
  <si>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</si>
  <si>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</si>
  <si>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</si>
  <si>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</si>
  <si>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</si>
  <si>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</si>
  <si>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</si>
  <si>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</si>
  <si>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</si>
  <si>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</si>
  <si>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</si>
  <si>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</si>
  <si>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</si>
  <si>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</si>
  <si>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</si>
  <si>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</si>
  <si>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</si>
  <si>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</si>
  <si>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</si>
  <si>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</si>
  <si>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</si>
  <si>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</si>
  <si>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</si>
  <si>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</si>
  <si>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</si>
  <si>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</si>
  <si>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</si>
  <si>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</si>
  <si>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</si>
  <si>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</si>
  <si>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</si>
  <si>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</si>
  <si>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</si>
  <si>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</si>
  <si>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</si>
  <si>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</si>
  <si>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</si>
  <si>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</si>
  <si>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</si>
  <si>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</si>
  <si>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</si>
  <si>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</si>
  <si>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</si>
  <si>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</si>
  <si>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</si>
  <si>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</si>
  <si>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</si>
  <si>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</si>
  <si>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</si>
  <si>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</si>
  <si>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</si>
  <si>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</si>
  <si>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</si>
  <si>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</si>
  <si>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</si>
  <si>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</si>
  <si>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</si>
  <si>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</si>
  <si>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</si>
  <si>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</si>
  <si>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</si>
  <si>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</si>
  <si>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</si>
  <si>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</si>
  <si>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</si>
  <si>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</si>
  <si>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</si>
  <si>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</si>
  <si>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</si>
  <si>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</si>
  <si>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</si>
  <si>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</si>
  <si>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</si>
  <si>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</si>
  <si>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</si>
  <si>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</si>
  <si>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</si>
  <si>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</si>
  <si>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</si>
  <si>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</si>
  <si>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</si>
  <si>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</si>
  <si>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</si>
  <si>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</si>
  <si>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</si>
  <si>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</si>
  <si>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</si>
  <si>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</si>
  <si>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</si>
  <si>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</si>
  <si>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</si>
  <si>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</si>
  <si>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</si>
  <si>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</si>
  <si>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</si>
  <si>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</si>
  <si>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</si>
  <si>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</si>
  <si>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</si>
  <si>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</si>
  <si>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</si>
  <si>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</si>
  <si>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</si>
  <si>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</si>
  <si>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</si>
  <si>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</si>
  <si>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</si>
  <si>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</si>
  <si>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</si>
  <si>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</si>
  <si>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</si>
  <si>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</si>
  <si>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</si>
  <si>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</si>
  <si>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</si>
  <si>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</si>
  <si>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</si>
  <si>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</si>
  <si>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</si>
  <si>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</si>
  <si>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</si>
  <si>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</si>
  <si>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</si>
  <si>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</si>
  <si>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</si>
  <si>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</si>
  <si>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</si>
  <si>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</si>
  <si>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</si>
  <si>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</si>
  <si>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</si>
  <si>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</si>
  <si>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</si>
  <si>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</si>
  <si>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</si>
  <si>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</si>
  <si>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</si>
  <si>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</si>
  <si>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</si>
  <si>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</si>
  <si>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</si>
  <si>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</si>
  <si>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</si>
  <si>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</si>
  <si>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</si>
  <si>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</si>
  <si>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</si>
  <si>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</si>
  <si>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</si>
  <si>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</si>
  <si>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</si>
  <si>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</si>
  <si>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</si>
  <si>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</si>
  <si>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</si>
  <si>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</si>
  <si>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</si>
  <si>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</si>
  <si>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</si>
  <si>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</si>
  <si>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</si>
  <si>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</si>
  <si>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</si>
  <si>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</si>
  <si>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</si>
  <si>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</si>
  <si>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</si>
  <si>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</si>
  <si>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</si>
  <si>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</si>
  <si>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</si>
  <si>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</si>
  <si>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</si>
  <si>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</si>
  <si>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</si>
  <si>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</si>
  <si>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</si>
  <si>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</si>
  <si>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</si>
  <si>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</si>
  <si>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</si>
  <si>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</si>
  <si>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</si>
  <si>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</si>
  <si>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</si>
  <si>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</si>
  <si>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</si>
  <si>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</si>
  <si>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</si>
  <si>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</si>
  <si>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</si>
  <si>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</si>
  <si>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</si>
  <si>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</si>
  <si>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</si>
  <si>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</si>
  <si>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</si>
  <si>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</si>
  <si>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</si>
  <si>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</si>
  <si>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</si>
  <si>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</si>
  <si>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</si>
  <si>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</si>
  <si>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</si>
  <si>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</si>
  <si>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</si>
  <si>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</si>
  <si>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</si>
  <si>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</si>
  <si>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</si>
  <si>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</si>
  <si>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</si>
  <si>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</si>
  <si>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</si>
  <si>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</si>
  <si>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</si>
  <si>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</si>
  <si>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</si>
  <si>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</si>
  <si>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</si>
  <si>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</si>
  <si>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</si>
  <si>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</si>
  <si>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</si>
  <si>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</si>
  <si>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</si>
  <si>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</si>
  <si>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</si>
  <si>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</si>
  <si>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</si>
  <si>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</si>
  <si>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</si>
  <si>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</si>
  <si>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</si>
  <si>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</si>
  <si>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</si>
  <si>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</si>
  <si>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</si>
  <si>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</si>
  <si>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</si>
  <si>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</si>
  <si>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</si>
  <si>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</si>
  <si>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</si>
  <si>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</si>
  <si>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</si>
  <si>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</si>
  <si>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</si>
  <si>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</si>
  <si>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</si>
  <si>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</si>
  <si>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</si>
  <si>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</si>
  <si>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</si>
  <si>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</si>
  <si>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</si>
  <si>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</si>
  <si>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</si>
  <si>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</si>
  <si>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</si>
  <si>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</si>
  <si>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</si>
  <si>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</si>
  <si>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</si>
  <si>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</si>
  <si>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</si>
  <si>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</si>
  <si>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</si>
  <si>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</si>
  <si>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</si>
  <si>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</si>
  <si>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</si>
  <si>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</si>
  <si>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</si>
  <si>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</si>
  <si>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</si>
  <si>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</si>
  <si>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</si>
  <si>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</si>
  <si>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</si>
  <si>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</si>
  <si>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</si>
  <si>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</si>
  <si>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</si>
  <si>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</si>
  <si>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</si>
  <si>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</si>
  <si>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</si>
  <si>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</si>
  <si>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</si>
  <si>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</si>
  <si>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</si>
  <si>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</si>
  <si>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</si>
  <si>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</si>
  <si>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</si>
  <si>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</si>
  <si>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</si>
  <si>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</si>
  <si>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</si>
  <si>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</si>
  <si>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</si>
  <si>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</si>
  <si>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</si>
  <si>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</si>
  <si>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</si>
  <si>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</si>
  <si>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</si>
  <si>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</si>
  <si>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</si>
  <si>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</si>
  <si>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</si>
  <si>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</si>
  <si>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</si>
  <si>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</si>
  <si>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</si>
  <si>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</si>
  <si>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</si>
  <si>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</si>
  <si>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</si>
  <si>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</si>
  <si>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</si>
  <si>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</si>
  <si>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</si>
  <si>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</si>
  <si>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</si>
  <si>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</si>
  <si>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</si>
  <si>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</si>
  <si>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</si>
  <si>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</si>
  <si>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</si>
  <si>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</si>
  <si>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</si>
  <si>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</si>
  <si>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</si>
  <si>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</si>
  <si>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</si>
  <si>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</si>
  <si>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</si>
  <si>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</si>
  <si>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</si>
  <si>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</si>
  <si>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</si>
  <si>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</si>
  <si>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</si>
  <si>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</si>
  <si>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</si>
  <si>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</si>
  <si>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</si>
  <si>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</si>
  <si>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</si>
  <si>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</si>
  <si>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</si>
  <si>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</si>
  <si>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</si>
  <si>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</si>
  <si>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</si>
  <si>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</si>
  <si>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</si>
  <si>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</si>
  <si>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</si>
  <si>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</si>
  <si>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</si>
  <si>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</si>
  <si>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</si>
  <si>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</si>
  <si>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</si>
  <si>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</si>
  <si>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</si>
  <si>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</si>
  <si>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</si>
  <si>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</si>
  <si>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</si>
  <si>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</si>
  <si>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</si>
  <si>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</si>
  <si>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</si>
  <si>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</si>
  <si>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</si>
  <si>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</si>
  <si>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</si>
  <si>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</si>
  <si>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</si>
  <si>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</si>
  <si>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</si>
  <si>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</si>
  <si>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</si>
  <si>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</si>
  <si>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</si>
  <si>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</si>
  <si>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</si>
  <si>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</si>
  <si>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</si>
  <si>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</si>
  <si>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</si>
  <si>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</si>
  <si>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</si>
  <si>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</si>
  <si>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</si>
  <si>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</si>
  <si>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</si>
  <si>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</si>
  <si>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</si>
  <si>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</si>
  <si>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</si>
  <si>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</si>
  <si>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</si>
  <si>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</si>
  <si>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</si>
  <si>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</si>
  <si>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</si>
  <si>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</si>
  <si>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</si>
  <si>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</si>
  <si>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</si>
  <si>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</si>
  <si>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</si>
  <si>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</si>
  <si>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</si>
  <si>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</si>
  <si>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</si>
  <si>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</si>
  <si>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</si>
  <si>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</si>
  <si>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</si>
  <si>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</si>
  <si>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</si>
  <si>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</si>
  <si>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</si>
  <si>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</si>
  <si>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</si>
  <si>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</si>
  <si>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</si>
  <si>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</si>
  <si>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</si>
  <si>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</si>
  <si>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</si>
  <si>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</si>
  <si>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</si>
  <si>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</si>
  <si>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</si>
  <si>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</si>
  <si>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</si>
  <si>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</si>
  <si>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</si>
  <si>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</si>
  <si>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</si>
  <si>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</si>
  <si>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</si>
  <si>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</si>
  <si>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</si>
  <si>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</si>
  <si>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</si>
  <si>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</si>
  <si>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</si>
  <si>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</si>
  <si>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</si>
  <si>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</si>
  <si>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</si>
  <si>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</si>
  <si>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</si>
  <si>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</si>
  <si>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</si>
  <si>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</si>
  <si>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</si>
  <si>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</si>
  <si>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</si>
  <si>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</si>
  <si>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</si>
  <si>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</si>
  <si>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</si>
  <si>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</si>
  <si>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</si>
  <si>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</si>
  <si>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</si>
  <si>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</si>
  <si>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</si>
  <si>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</si>
  <si>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</si>
  <si>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</si>
  <si>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</si>
  <si>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</si>
  <si>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</si>
  <si>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</si>
  <si>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</si>
  <si>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</si>
  <si>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</si>
  <si>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</si>
  <si>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</si>
  <si>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</si>
  <si>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</si>
  <si>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</si>
  <si>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</si>
  <si>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</si>
  <si>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</si>
  <si>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</si>
  <si>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</si>
  <si>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</si>
  <si>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</si>
  <si>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</si>
  <si>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</si>
  <si>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</si>
  <si>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</si>
  <si>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</si>
  <si>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</si>
  <si>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</si>
  <si>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</si>
  <si>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</si>
  <si>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</si>
  <si>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</si>
  <si>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</si>
  <si>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</si>
  <si>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</si>
  <si>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</si>
  <si>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</si>
  <si>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</si>
  <si>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</si>
  <si>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</si>
  <si>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</si>
  <si>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</si>
  <si>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</si>
  <si>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</si>
  <si>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</si>
  <si>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</si>
  <si>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</si>
  <si>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</si>
  <si>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</si>
  <si>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</si>
  <si>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</si>
  <si>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</si>
  <si>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</si>
  <si>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</si>
  <si>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</si>
  <si>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</si>
  <si>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</si>
  <si>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</si>
  <si>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</si>
  <si>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</si>
  <si>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</si>
  <si>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</si>
  <si>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</si>
  <si>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</si>
  <si>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</si>
  <si>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</si>
  <si>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</si>
  <si>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</si>
  <si>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</si>
  <si>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</si>
  <si>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</si>
  <si>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</si>
  <si>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</si>
  <si>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</si>
  <si>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</si>
  <si>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</si>
  <si>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</si>
  <si>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</si>
  <si>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</si>
  <si>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</si>
  <si>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</si>
  <si>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</si>
  <si>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</si>
  <si>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</si>
  <si>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</si>
  <si>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</si>
  <si>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</si>
  <si>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</si>
  <si>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</si>
  <si>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</si>
  <si>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</si>
  <si>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</si>
  <si>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</si>
  <si>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</si>
  <si>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</si>
  <si>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</si>
  <si>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</si>
  <si>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</si>
  <si>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</si>
  <si>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</si>
  <si>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</si>
  <si>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</si>
  <si>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</si>
  <si>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</si>
  <si>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</si>
  <si>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</si>
  <si>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</si>
  <si>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</si>
  <si>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</si>
  <si>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</si>
  <si>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</si>
  <si>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</si>
  <si>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</si>
  <si>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</si>
  <si>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</si>
  <si>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</si>
  <si>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</si>
  <si>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</si>
  <si>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</si>
  <si>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</si>
  <si>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</si>
  <si>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</si>
  <si>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</si>
  <si>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</si>
  <si>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</si>
  <si>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</si>
  <si>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</si>
  <si>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</si>
  <si>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</si>
  <si>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</si>
  <si>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</si>
  <si>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</si>
  <si>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</si>
  <si>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</si>
  <si>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</si>
  <si>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</si>
  <si>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</si>
  <si>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</si>
  <si>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</si>
  <si>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</si>
  <si>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</si>
  <si>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</si>
  <si>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</si>
  <si>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</si>
  <si>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</si>
  <si>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</si>
  <si>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</si>
  <si>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</si>
  <si>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</si>
  <si>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</si>
  <si>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</si>
  <si>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</si>
  <si>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</si>
  <si>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</si>
  <si>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</si>
  <si>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</si>
  <si>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</si>
  <si>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</si>
  <si>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</si>
  <si>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</si>
  <si>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</si>
  <si>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</si>
  <si>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</si>
  <si>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</si>
  <si>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</si>
  <si>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</si>
  <si>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</si>
  <si>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</si>
  <si>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</si>
  <si>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</si>
  <si>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</si>
  <si>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</si>
  <si>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</si>
  <si>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</si>
  <si>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</si>
  <si>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</si>
  <si>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</si>
  <si>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</si>
  <si>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</si>
  <si>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</si>
  <si>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</si>
  <si>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</si>
  <si>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</si>
  <si>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</si>
  <si>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</si>
  <si>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</si>
  <si>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</si>
  <si>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</si>
  <si>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</si>
  <si>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</si>
  <si>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</si>
  <si>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</si>
  <si>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</si>
  <si>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</si>
  <si>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</si>
  <si>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</si>
  <si>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</si>
  <si>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</si>
  <si>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</si>
  <si>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</si>
  <si>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</si>
  <si>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</si>
  <si>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</si>
  <si>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</si>
  <si>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</si>
  <si>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</si>
  <si>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</si>
  <si>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</si>
  <si>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</si>
  <si>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</si>
  <si>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</si>
  <si>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</si>
  <si>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</si>
  <si>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</si>
  <si>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</si>
  <si>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</si>
  <si>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</si>
  <si>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</si>
  <si>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</si>
  <si>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</si>
  <si>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</si>
  <si>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</si>
  <si>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</si>
  <si>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</si>
  <si>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</si>
  <si>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</si>
  <si>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</si>
  <si>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</si>
  <si>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</si>
  <si>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</si>
  <si>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</si>
  <si>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</si>
  <si>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</si>
  <si>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</si>
  <si>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</si>
  <si>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</si>
  <si>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</si>
  <si>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</si>
  <si>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</si>
  <si>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</si>
  <si>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</si>
  <si>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</si>
  <si>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</si>
  <si>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</si>
  <si>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</si>
  <si>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</si>
  <si>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</si>
  <si>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</si>
  <si>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</si>
  <si>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</si>
  <si>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</si>
  <si>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</si>
  <si>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</si>
  <si>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</si>
  <si>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</si>
  <si>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</si>
  <si>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</si>
  <si>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</si>
  <si>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</si>
  <si>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</si>
  <si>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</si>
  <si>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</si>
  <si>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</si>
  <si>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</si>
  <si>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</si>
  <si>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</si>
  <si>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</si>
  <si>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</si>
  <si>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</si>
  <si>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</si>
  <si>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</si>
  <si>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</si>
  <si>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</si>
  <si>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</si>
  <si>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</si>
  <si>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</si>
  <si>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</si>
  <si>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</si>
  <si>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</si>
  <si>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</si>
  <si>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</si>
  <si>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</si>
  <si>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</si>
  <si>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</si>
  <si>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</si>
  <si>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</si>
  <si>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</si>
  <si>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</si>
  <si>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</si>
  <si>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</si>
  <si>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</si>
  <si>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</si>
  <si>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</si>
  <si>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</si>
  <si>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</si>
  <si>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</si>
  <si>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</si>
  <si>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</si>
  <si>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</si>
  <si>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</si>
  <si>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</si>
  <si>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</si>
  <si>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</si>
  <si>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</si>
  <si>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</si>
  <si>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</si>
  <si>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</si>
  <si>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</si>
  <si>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</si>
  <si>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</si>
  <si>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</si>
  <si>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</si>
  <si>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</si>
  <si>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</si>
  <si>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</si>
  <si>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</si>
  <si>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</si>
  <si>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</si>
  <si>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</si>
  <si>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</si>
  <si>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</si>
  <si>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</si>
  <si>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</si>
  <si>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</si>
  <si>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</si>
  <si>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</si>
  <si>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</si>
  <si>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</si>
  <si>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</si>
  <si>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</si>
  <si>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</si>
  <si>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</si>
  <si>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</si>
  <si>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</si>
  <si>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</si>
  <si>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</si>
  <si>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</si>
  <si>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</si>
  <si>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</si>
  <si>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</si>
  <si>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</si>
  <si>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</si>
  <si>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</si>
  <si>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</si>
  <si>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</si>
  <si>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</si>
  <si>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</si>
  <si>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</si>
  <si>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</si>
  <si>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</si>
  <si>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</si>
  <si>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</si>
  <si>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</si>
  <si>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</si>
  <si>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</si>
  <si>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</si>
  <si>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</si>
  <si>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</si>
  <si>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</si>
  <si>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</si>
  <si>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</si>
  <si>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</si>
  <si>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</si>
  <si>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</si>
  <si>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</si>
  <si>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</si>
  <si>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</si>
  <si>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</si>
  <si>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</si>
  <si>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</si>
  <si>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</si>
  <si>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</si>
  <si>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</si>
  <si>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</si>
  <si>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</si>
  <si>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</si>
  <si>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</si>
  <si>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</si>
  <si>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</si>
  <si>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</si>
  <si>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</si>
  <si>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</si>
  <si>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</si>
  <si>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</si>
  <si>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</si>
  <si>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</si>
  <si>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</si>
  <si>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</si>
  <si>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</si>
  <si>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</si>
  <si>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</si>
  <si>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</si>
  <si>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</si>
  <si>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</si>
  <si>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</si>
  <si>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</si>
  <si>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</si>
  <si>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</si>
  <si>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</si>
  <si>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</si>
  <si>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</si>
  <si>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</si>
  <si>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</si>
  <si>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</si>
  <si>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</si>
  <si>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</si>
  <si>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</si>
  <si>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</si>
  <si>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</si>
  <si>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</si>
  <si>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</si>
  <si>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</si>
  <si>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</si>
  <si>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</si>
  <si>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</si>
  <si>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</si>
  <si>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</si>
  <si>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</si>
  <si>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</si>
  <si>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</si>
  <si>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</si>
  <si>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</si>
  <si>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</si>
  <si>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</si>
  <si>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</si>
  <si>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</si>
  <si>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</si>
  <si>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</si>
  <si>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</si>
  <si>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</si>
  <si>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</si>
  <si>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</si>
  <si>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</si>
  <si>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</si>
  <si>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</si>
  <si>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</si>
  <si>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</si>
  <si>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</si>
  <si>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</si>
  <si>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</si>
  <si>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</si>
  <si>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</si>
  <si>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</si>
  <si>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</si>
  <si>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</si>
  <si>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</si>
  <si>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</si>
  <si>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</si>
  <si>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</si>
  <si>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</si>
  <si>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</si>
  <si>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</si>
  <si>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</si>
  <si>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</si>
  <si>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</si>
  <si>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</si>
  <si>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</si>
  <si>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</si>
  <si>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</si>
  <si>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</si>
  <si>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</si>
  <si>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</si>
  <si>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</si>
  <si>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</si>
  <si>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</si>
  <si>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</si>
  <si>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</si>
  <si>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</si>
  <si>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</si>
  <si>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</si>
  <si>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</si>
  <si>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</si>
  <si>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</si>
  <si>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</si>
  <si>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</si>
  <si>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</si>
  <si>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</si>
  <si>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</si>
  <si>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</si>
  <si>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</si>
  <si>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</si>
  <si>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</si>
  <si>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</si>
  <si>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</si>
  <si>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</si>
  <si>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</si>
  <si>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</si>
  <si>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</si>
  <si>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</si>
  <si>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</si>
  <si>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</si>
  <si>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</si>
  <si>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</si>
  <si>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</si>
  <si>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</si>
  <si>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</si>
  <si>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</si>
  <si>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</si>
  <si>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</si>
  <si>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</si>
  <si>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</si>
  <si>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</si>
  <si>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</si>
  <si>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</si>
  <si>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</si>
  <si>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</si>
  <si>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</si>
  <si>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</si>
  <si>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</si>
  <si>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</si>
  <si>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</si>
  <si>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</si>
  <si>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</si>
  <si>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</si>
  <si>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</si>
  <si>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</si>
  <si>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</si>
  <si>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</si>
  <si>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</si>
  <si>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</si>
  <si>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</si>
  <si>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</si>
  <si>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</si>
  <si>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</si>
  <si>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</si>
  <si>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</si>
  <si>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</si>
  <si>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</si>
  <si>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</si>
  <si>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</si>
  <si>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</si>
  <si>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</si>
  <si>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</si>
  <si>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</si>
  <si>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</si>
  <si>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</si>
  <si>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</si>
  <si>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</si>
  <si>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</si>
  <si>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</si>
  <si>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</si>
  <si>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</si>
  <si>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</si>
  <si>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</si>
  <si>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</si>
  <si>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</si>
  <si>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</si>
  <si>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</si>
  <si>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</si>
  <si>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</si>
  <si>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</si>
  <si>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</si>
  <si>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</si>
  <si>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</si>
  <si>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</si>
  <si>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</si>
  <si>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</si>
  <si>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</si>
  <si>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</si>
  <si>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</si>
  <si>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</si>
  <si>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</si>
  <si>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</si>
  <si>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</si>
  <si>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</si>
  <si>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</si>
  <si>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</si>
  <si>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</si>
  <si>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</si>
  <si>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</si>
  <si>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</si>
  <si>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</si>
  <si>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</si>
  <si>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</si>
  <si>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</si>
  <si>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</si>
  <si>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</si>
  <si>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</si>
  <si>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</si>
  <si>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</si>
  <si>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</si>
  <si>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</si>
  <si>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</si>
  <si>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</si>
  <si>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</si>
  <si>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</si>
  <si>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</si>
  <si>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</si>
  <si>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</si>
  <si>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</si>
  <si>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</si>
  <si>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</si>
  <si>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</si>
  <si>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</si>
  <si>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</si>
  <si>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</si>
  <si>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</si>
  <si>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</si>
  <si>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</si>
  <si>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</si>
  <si>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</si>
  <si>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</si>
  <si>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</si>
  <si>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</si>
  <si>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</si>
  <si>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</si>
  <si>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</si>
  <si>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</si>
  <si>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</si>
  <si>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</si>
  <si>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</si>
  <si>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</si>
  <si>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</si>
  <si>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</si>
  <si>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</si>
  <si>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</si>
  <si>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</si>
  <si>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</si>
  <si>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</si>
  <si>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</si>
  <si>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</si>
  <si>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</si>
  <si>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</si>
  <si>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</si>
  <si>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</si>
  <si>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</si>
  <si>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</si>
  <si>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</si>
  <si>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</si>
  <si>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</si>
  <si>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</si>
  <si>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</si>
  <si>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</si>
  <si>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</si>
  <si>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</si>
  <si>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</si>
  <si>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</si>
  <si>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</si>
  <si>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</si>
  <si>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</si>
  <si>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</si>
  <si>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</si>
  <si>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</si>
  <si>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</si>
  <si>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</si>
  <si>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</si>
  <si>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</si>
  <si>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</si>
  <si>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</si>
  <si>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</si>
  <si>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</si>
  <si>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</si>
  <si>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</si>
  <si>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</si>
  <si>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</si>
  <si>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</si>
  <si>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</si>
  <si>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</si>
  <si>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</si>
  <si>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</si>
  <si>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</si>
  <si>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</si>
  <si>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</si>
  <si>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</si>
  <si>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</si>
  <si>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</si>
  <si>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</si>
  <si>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</si>
  <si>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</si>
  <si>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</si>
  <si>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</si>
  <si>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</si>
  <si>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</si>
  <si>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</si>
  <si>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</si>
  <si>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</si>
  <si>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</si>
  <si>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</si>
  <si>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</si>
  <si>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</si>
  <si>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</si>
  <si>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</si>
  <si>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</si>
  <si>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</si>
  <si>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</si>
  <si>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</si>
  <si>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</si>
  <si>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</si>
  <si>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</si>
  <si>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</si>
  <si>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</si>
  <si>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</si>
  <si>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</si>
  <si>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</si>
  <si>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</si>
  <si>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</si>
  <si>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</si>
  <si>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</si>
  <si>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</si>
  <si>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</si>
  <si>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</si>
  <si>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</si>
  <si>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</si>
  <si>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</si>
  <si>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</si>
  <si>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</si>
  <si>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</si>
  <si>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</si>
  <si>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</si>
  <si>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</si>
  <si>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</si>
  <si>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</si>
  <si>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</si>
  <si>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</si>
  <si>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</si>
  <si>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</si>
  <si>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</si>
  <si>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</si>
  <si>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</si>
  <si>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</si>
  <si>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</si>
  <si>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</si>
  <si>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</si>
  <si>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</si>
  <si>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</si>
  <si>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</si>
  <si>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</si>
  <si>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</si>
  <si>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</si>
  <si>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</si>
  <si>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</si>
  <si>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</si>
  <si>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</si>
  <si>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</si>
  <si>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</si>
  <si>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</si>
  <si>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</si>
  <si>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</si>
  <si>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</si>
  <si>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</si>
  <si>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</si>
  <si>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</si>
  <si>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</si>
  <si>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</si>
  <si>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</si>
  <si>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</si>
  <si>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</si>
  <si>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</si>
  <si>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</si>
  <si>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</si>
  <si>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</si>
  <si>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</si>
  <si>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</si>
  <si>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</si>
  <si>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</si>
  <si>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</si>
  <si>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</si>
  <si>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</si>
  <si>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</si>
  <si>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</si>
  <si>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</si>
  <si>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</si>
  <si>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</si>
  <si>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</si>
  <si>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</si>
  <si>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</si>
  <si>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</si>
  <si>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</si>
  <si>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</si>
  <si>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</si>
  <si>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</si>
  <si>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</si>
  <si>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</si>
  <si>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</si>
  <si>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</si>
  <si>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</si>
  <si>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</si>
  <si>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</si>
  <si>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</si>
  <si>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</si>
  <si>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</si>
  <si>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</si>
  <si>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</si>
  <si>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</si>
  <si>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</si>
  <si>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</si>
  <si>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</si>
  <si>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</si>
  <si>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</si>
  <si>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</si>
  <si>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</si>
  <si>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</si>
  <si>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</si>
  <si>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</si>
  <si>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</si>
  <si>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</si>
  <si>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</si>
  <si>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</si>
  <si>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</si>
  <si>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</si>
  <si>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</si>
  <si>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</si>
  <si>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</si>
  <si>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</si>
  <si>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</si>
  <si>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</si>
  <si>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</si>
  <si>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</si>
  <si>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</si>
  <si>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</si>
  <si>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</si>
  <si>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</si>
  <si>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</si>
  <si>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</si>
  <si>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</si>
  <si>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</si>
  <si>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</si>
  <si>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</si>
  <si>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</si>
  <si>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</si>
  <si>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</si>
  <si>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</si>
  <si>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</si>
  <si>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</si>
  <si>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</si>
  <si>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</si>
  <si>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</si>
  <si>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</si>
  <si>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</si>
  <si>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</si>
  <si>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</si>
  <si>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</si>
  <si>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</si>
  <si>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</si>
  <si>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</si>
  <si>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</si>
  <si>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</si>
  <si>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</si>
  <si>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</si>
  <si>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</si>
  <si>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</si>
  <si>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</si>
  <si>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</si>
  <si>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</si>
  <si>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</si>
  <si>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</si>
  <si>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</si>
  <si>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</si>
  <si>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</si>
  <si>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</si>
  <si>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</si>
  <si>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</si>
  <si>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</si>
  <si>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</si>
  <si>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</si>
  <si>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</si>
  <si>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</si>
  <si>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</si>
  <si>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</si>
  <si>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</si>
  <si>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</si>
  <si>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</si>
  <si>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</si>
  <si>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</si>
  <si>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</si>
  <si>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</si>
  <si>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</si>
  <si>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</si>
  <si>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</si>
  <si>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</si>
  <si>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</si>
  <si>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</si>
  <si>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</si>
  <si>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</si>
  <si>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</si>
  <si>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</si>
  <si>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</si>
  <si>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</si>
  <si>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</si>
  <si>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</si>
  <si>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</si>
  <si>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</si>
  <si>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</si>
  <si>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</si>
  <si>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</si>
  <si>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</si>
  <si>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</si>
  <si>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</si>
  <si>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</si>
  <si>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</si>
  <si>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</si>
  <si>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</si>
  <si>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</si>
  <si>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</si>
  <si>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</si>
  <si>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</si>
  <si>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</si>
  <si>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</si>
  <si>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</si>
  <si>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</si>
  <si>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</si>
  <si>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</si>
  <si>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</si>
  <si>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</si>
  <si>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</si>
  <si>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</si>
  <si>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</si>
  <si>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</si>
  <si>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</si>
  <si>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</si>
  <si>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</si>
  <si>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</si>
  <si>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</si>
  <si>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</si>
  <si>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</si>
  <si>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</si>
  <si>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</si>
  <si>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</si>
  <si>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</si>
  <si>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</si>
  <si>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</si>
  <si>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</si>
  <si>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</si>
  <si>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</si>
  <si>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</si>
  <si>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</si>
  <si>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</si>
  <si>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</si>
  <si>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</si>
  <si>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</si>
  <si>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</si>
  <si>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</si>
  <si>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</si>
  <si>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</si>
  <si>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</si>
  <si>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</si>
  <si>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</si>
  <si>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</si>
  <si>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</si>
  <si>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</si>
  <si>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</si>
  <si>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</si>
  <si>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</si>
  <si>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</si>
  <si>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</si>
  <si>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</si>
  <si>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</si>
  <si>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</si>
  <si>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</si>
  <si>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</si>
  <si>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</si>
  <si>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</si>
  <si>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</si>
  <si>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</si>
  <si>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</si>
  <si>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</si>
  <si>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</si>
  <si>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</si>
  <si>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</si>
  <si>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</si>
  <si>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</si>
  <si>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</si>
  <si>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</si>
  <si>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</si>
  <si>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</si>
  <si>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</si>
  <si>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</si>
  <si>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</si>
  <si>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</si>
  <si>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</si>
  <si>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</si>
  <si>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</si>
  <si>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</si>
  <si>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</si>
  <si>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</si>
  <si>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</si>
  <si>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</si>
  <si>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</si>
  <si>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</si>
  <si>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</si>
  <si>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</si>
  <si>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</si>
  <si>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</si>
  <si>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</si>
  <si>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</si>
  <si>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</si>
  <si>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</si>
  <si>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</si>
  <si>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</si>
  <si>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</si>
  <si>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</si>
  <si>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</si>
  <si>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</si>
  <si>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</si>
  <si>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</si>
  <si>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</si>
  <si>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</si>
  <si>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</si>
  <si>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</si>
  <si>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</si>
  <si>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</si>
  <si>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</si>
  <si>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</si>
  <si>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</si>
  <si>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</si>
  <si>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</si>
  <si>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</si>
  <si>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</si>
  <si>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</si>
  <si>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</si>
  <si>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</si>
  <si>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</si>
  <si>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</si>
  <si>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</si>
  <si>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</si>
  <si>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</si>
  <si>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</si>
  <si>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</si>
  <si>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</si>
  <si>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</si>
  <si>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</si>
  <si>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</si>
  <si>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</si>
  <si>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</si>
  <si>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</si>
  <si>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</si>
  <si>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</si>
  <si>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</si>
  <si>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</si>
  <si>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</si>
  <si>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</si>
  <si>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</si>
  <si>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</si>
  <si>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</si>
  <si>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</si>
  <si>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</si>
  <si>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</si>
  <si>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</si>
  <si>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</si>
  <si>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</si>
  <si>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</si>
  <si>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</si>
  <si>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</si>
  <si>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</si>
  <si>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</si>
  <si>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</si>
  <si>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</si>
  <si>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</si>
  <si>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</si>
  <si>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</si>
  <si>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</si>
  <si>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</si>
  <si>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</si>
  <si>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</si>
  <si>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</si>
  <si>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</si>
  <si>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</si>
  <si>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</si>
  <si>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</si>
  <si>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</si>
  <si>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</si>
  <si>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</si>
  <si>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</si>
  <si>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</si>
  <si>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</si>
  <si>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</si>
  <si>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</si>
  <si>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</si>
  <si>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</si>
  <si>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</si>
  <si>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</si>
  <si>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</si>
  <si>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</si>
  <si>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</si>
  <si>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</si>
  <si>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</si>
  <si>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</si>
  <si>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</si>
  <si>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</si>
  <si>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</si>
  <si>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</si>
  <si>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</si>
  <si>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</si>
  <si>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</si>
  <si>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</si>
  <si>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</si>
  <si>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</si>
  <si>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</si>
  <si>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</si>
  <si>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</si>
  <si>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</si>
  <si>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</si>
  <si>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</si>
  <si>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</si>
  <si>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</si>
  <si>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</si>
  <si>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</si>
  <si>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</si>
  <si>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</si>
  <si>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</si>
  <si>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</si>
  <si>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</si>
  <si>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</si>
  <si>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</si>
  <si>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</si>
  <si>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</si>
  <si>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</si>
  <si>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</si>
  <si>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</si>
  <si>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</si>
  <si>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</si>
  <si>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</si>
  <si>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</si>
  <si>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</si>
  <si>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</si>
  <si>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</si>
  <si>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</si>
  <si>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</si>
  <si>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</si>
  <si>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</si>
  <si>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</si>
  <si>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</si>
  <si>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</si>
  <si>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</si>
  <si>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</si>
  <si>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</si>
  <si>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</si>
  <si>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</si>
  <si>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</si>
  <si>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</si>
  <si>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</si>
  <si>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</si>
  <si>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</si>
  <si>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</si>
  <si>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</si>
  <si>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</si>
  <si>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</si>
  <si>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</si>
  <si>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</si>
  <si>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</si>
  <si>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</si>
  <si>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</si>
  <si>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</si>
  <si>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</si>
  <si>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</si>
  <si>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</si>
  <si>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</si>
  <si>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</si>
  <si>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</si>
  <si>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</si>
  <si>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</si>
  <si>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</si>
  <si>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</si>
  <si>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</si>
  <si>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</si>
  <si>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</si>
  <si>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</si>
  <si>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</si>
  <si>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</si>
  <si>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</si>
  <si>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</si>
  <si>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</si>
  <si>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</si>
  <si>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</si>
  <si>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</si>
  <si>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</si>
  <si>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</si>
  <si>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</si>
  <si>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</si>
  <si>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</si>
  <si>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</si>
  <si>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</si>
  <si>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</si>
  <si>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</si>
  <si>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</si>
  <si>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</si>
  <si>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</si>
  <si>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</si>
  <si>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</si>
  <si>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</si>
  <si>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</si>
  <si>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</si>
  <si>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</si>
  <si>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</si>
  <si>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</si>
  <si>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</si>
  <si>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</si>
  <si>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</si>
  <si>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</si>
  <si>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</si>
  <si>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</si>
  <si>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</si>
  <si>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</si>
  <si>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</si>
  <si>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</si>
  <si>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</si>
  <si>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</si>
  <si>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</si>
  <si>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</si>
  <si>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</si>
  <si>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</si>
  <si>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</si>
  <si>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</si>
  <si>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</si>
  <si>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</si>
  <si>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</si>
  <si>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</si>
  <si>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</si>
  <si>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</si>
  <si>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</si>
  <si>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</si>
  <si>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</si>
  <si>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</si>
  <si>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</si>
  <si>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</si>
  <si>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</si>
  <si>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</si>
  <si>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</si>
  <si>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</si>
  <si>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</si>
  <si>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</si>
  <si>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</si>
  <si>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</si>
  <si>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</si>
  <si>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</si>
  <si>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</si>
  <si>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</si>
  <si>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</si>
  <si>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</si>
  <si>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</si>
  <si>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</si>
  <si>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</si>
  <si>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</si>
  <si>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</si>
  <si>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</si>
  <si>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</si>
  <si>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</si>
  <si>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</si>
  <si>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</si>
  <si>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</si>
  <si>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</si>
  <si>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</si>
  <si>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</si>
  <si>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</si>
  <si>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</si>
  <si>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</si>
  <si>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</si>
  <si>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</si>
  <si>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</si>
  <si>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</si>
  <si>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</si>
  <si>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</si>
  <si>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</si>
  <si>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</si>
  <si>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</si>
  <si>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</si>
  <si>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</si>
  <si>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</si>
  <si>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</si>
  <si>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</si>
  <si>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</si>
  <si>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</si>
  <si>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</si>
  <si>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</si>
  <si>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</si>
  <si>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</si>
  <si>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</si>
  <si>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</si>
  <si>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</si>
  <si>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</si>
  <si>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</si>
  <si>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</si>
  <si>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</si>
  <si>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</si>
  <si>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</si>
  <si>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</si>
  <si>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</si>
  <si>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</si>
  <si>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</si>
  <si>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</si>
  <si>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</si>
  <si>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</si>
  <si>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</si>
  <si>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</si>
  <si>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</si>
  <si>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</si>
  <si>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</si>
  <si>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</si>
  <si>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</si>
  <si>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</si>
  <si>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</si>
  <si>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</si>
  <si>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</si>
  <si>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</si>
  <si>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</si>
  <si>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</si>
  <si>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</si>
  <si>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</si>
  <si>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</si>
  <si>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</si>
  <si>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</si>
  <si>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</si>
  <si>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</si>
  <si>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</si>
  <si>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</si>
  <si>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</si>
  <si>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</si>
  <si>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</si>
  <si>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</si>
  <si>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</si>
  <si>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</si>
  <si>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</si>
  <si>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</si>
  <si>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</si>
  <si>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</si>
  <si>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</si>
  <si>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</si>
  <si>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</si>
  <si>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</si>
  <si>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</si>
  <si>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</si>
  <si>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</si>
  <si>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</si>
  <si>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</si>
  <si>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</si>
  <si>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</si>
  <si>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</si>
  <si>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</si>
  <si>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</si>
  <si>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</si>
  <si>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</si>
  <si>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</si>
  <si>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</si>
  <si>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</si>
  <si>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</si>
  <si>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</si>
  <si>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</si>
  <si>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</si>
  <si>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</si>
  <si>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</si>
  <si>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</si>
  <si>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</si>
  <si>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</si>
  <si>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</si>
  <si>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</si>
  <si>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</si>
  <si>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</si>
  <si>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</si>
  <si>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</si>
  <si>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</si>
  <si>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</si>
  <si>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</si>
  <si>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</si>
  <si>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</si>
  <si>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</si>
  <si>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</si>
  <si>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</si>
  <si>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</si>
  <si>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</si>
  <si>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</si>
  <si>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</si>
  <si>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</si>
  <si>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</si>
  <si>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</si>
  <si>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</si>
  <si>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</si>
  <si>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</si>
  <si>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</si>
  <si>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</si>
  <si>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</si>
  <si>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</si>
  <si>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</si>
  <si>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</si>
  <si>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</si>
  <si>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</si>
  <si>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</si>
  <si>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</si>
  <si>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</si>
  <si>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</si>
  <si>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</si>
  <si>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</si>
  <si>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</si>
  <si>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</si>
  <si>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</si>
  <si>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</si>
  <si>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</si>
  <si>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</si>
  <si>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</si>
  <si>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</si>
  <si>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</si>
  <si>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</si>
  <si>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</si>
  <si>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</si>
  <si>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</si>
  <si>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</si>
  <si>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</si>
  <si>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</si>
  <si>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</si>
  <si>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</si>
  <si>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</si>
  <si>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</si>
  <si>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</si>
  <si>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</si>
  <si>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</si>
  <si>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</si>
  <si>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</si>
  <si>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</si>
  <si>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</si>
  <si>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</si>
  <si>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</si>
  <si>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</si>
  <si>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</si>
  <si>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</si>
  <si>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</si>
  <si>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</si>
  <si>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</si>
  <si>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</si>
  <si>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</si>
  <si>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</si>
  <si>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</si>
  <si>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</si>
  <si>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</si>
  <si>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</si>
  <si>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</si>
  <si>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</si>
  <si>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</si>
  <si>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</si>
  <si>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</si>
  <si>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</si>
  <si>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</si>
  <si>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</si>
  <si>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</si>
  <si>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</si>
  <si>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</si>
  <si>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</si>
  <si>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</si>
  <si>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</si>
  <si>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</si>
  <si>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</si>
  <si>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</si>
  <si>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</si>
  <si>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</si>
  <si>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</si>
  <si>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</si>
  <si>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</si>
  <si>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</si>
  <si>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</si>
  <si>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</si>
  <si>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</si>
  <si>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</si>
  <si>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</si>
  <si>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</si>
  <si>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</si>
  <si>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</si>
  <si>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</si>
  <si>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</si>
  <si>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</si>
  <si>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</si>
  <si>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</si>
  <si>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</si>
  <si>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</si>
  <si>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</si>
  <si>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</si>
  <si>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</si>
  <si>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</si>
  <si>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</si>
  <si>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</si>
  <si>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</si>
  <si>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</si>
  <si>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</si>
  <si>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</si>
  <si>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</si>
  <si>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</si>
  <si>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</si>
  <si>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</si>
  <si>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</si>
  <si>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</si>
  <si>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</si>
  <si>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</si>
  <si>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</si>
  <si>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</si>
  <si>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</si>
  <si>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</si>
  <si>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</si>
  <si>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</si>
  <si>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</si>
  <si>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</si>
  <si>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</si>
  <si>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</si>
  <si>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</si>
  <si>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</si>
  <si>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</si>
  <si>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</si>
  <si>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</si>
  <si>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</si>
  <si>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</si>
  <si>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</si>
  <si>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</si>
  <si>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</si>
  <si>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</si>
  <si>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</si>
  <si>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</si>
  <si>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</si>
  <si>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</si>
  <si>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</si>
  <si>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</si>
  <si>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</si>
  <si>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</si>
  <si>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</si>
  <si>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</si>
  <si>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</si>
  <si>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</si>
  <si>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</si>
  <si>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</si>
  <si>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</si>
  <si>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</si>
  <si>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</si>
  <si>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</si>
  <si>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</si>
  <si>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</si>
  <si>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</si>
  <si>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</si>
  <si>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</si>
  <si>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</si>
  <si>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</si>
  <si>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</si>
  <si>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</si>
  <si>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</si>
  <si>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</si>
  <si>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</si>
  <si>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</si>
  <si>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</si>
  <si>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</si>
  <si>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</si>
  <si>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</si>
  <si>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</si>
  <si>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</si>
  <si>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</si>
  <si>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</si>
  <si>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</si>
  <si>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</si>
  <si>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</si>
  <si>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</si>
  <si>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</si>
  <si>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</si>
  <si>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</si>
  <si>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</si>
  <si>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</si>
  <si>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</si>
  <si>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</si>
  <si>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</si>
  <si>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</si>
  <si>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</si>
  <si>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</si>
  <si>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</si>
  <si>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</si>
  <si>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</si>
  <si>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</si>
  <si>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</si>
  <si>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</si>
  <si>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</si>
  <si>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</si>
  <si>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</si>
  <si>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</si>
  <si>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</si>
  <si>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</si>
  <si>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</si>
  <si>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</si>
  <si>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</si>
  <si>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</si>
  <si>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</si>
  <si>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</si>
  <si>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</si>
  <si>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</si>
  <si>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</si>
  <si>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</si>
  <si>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</si>
  <si>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</si>
  <si>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</si>
  <si>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</si>
  <si>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</si>
  <si>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</si>
  <si>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</si>
  <si>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</si>
  <si>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</si>
  <si>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</si>
  <si>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</si>
  <si>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</si>
  <si>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</si>
  <si>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</si>
  <si>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</si>
  <si>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</si>
  <si>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</si>
  <si>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</si>
  <si>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</si>
  <si>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</si>
  <si>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</si>
  <si>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</si>
  <si>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</si>
  <si>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</si>
  <si>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</si>
  <si>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</si>
  <si>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</si>
  <si>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</si>
  <si>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</si>
  <si>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</si>
  <si>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</si>
  <si>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</si>
  <si>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</si>
  <si>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</si>
  <si>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</si>
  <si>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</si>
  <si>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</si>
  <si>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</si>
  <si>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</si>
  <si>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</si>
  <si>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</si>
  <si>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</si>
  <si>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</si>
  <si>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</si>
  <si>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</si>
  <si>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</si>
  <si>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</si>
  <si>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</si>
  <si>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</si>
  <si>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</si>
  <si>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</si>
  <si>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</si>
  <si>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</si>
  <si>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</si>
  <si>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</si>
  <si>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</si>
  <si>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</si>
  <si>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</si>
  <si>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</si>
  <si>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</si>
  <si>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</si>
  <si>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</si>
  <si>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</si>
  <si>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</si>
  <si>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</si>
  <si>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</si>
  <si>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</si>
  <si>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</si>
  <si>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</si>
  <si>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</si>
  <si>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</si>
  <si>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</si>
  <si>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</si>
  <si>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</si>
  <si>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</si>
  <si>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</si>
  <si>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</si>
  <si>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</si>
  <si>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</si>
  <si>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</si>
  <si>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</si>
  <si>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</si>
  <si>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</si>
  <si>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</si>
  <si>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</si>
  <si>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</si>
  <si>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</si>
  <si>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</si>
  <si>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</si>
  <si>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</si>
  <si>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</si>
  <si>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</si>
  <si>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</si>
  <si>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</si>
  <si>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</si>
  <si>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</si>
  <si>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</si>
  <si>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</si>
  <si>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</si>
  <si>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</si>
  <si>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</si>
  <si>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</si>
  <si>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</si>
  <si>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</si>
  <si>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</si>
  <si>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</si>
  <si>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</si>
  <si>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</si>
  <si>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</si>
  <si>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</si>
  <si>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</si>
  <si>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</si>
  <si>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</si>
  <si>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</si>
  <si>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</si>
  <si>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</si>
  <si>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</si>
  <si>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</si>
  <si>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</si>
  <si>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</si>
  <si>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</si>
  <si>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</si>
  <si>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</si>
  <si>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</si>
  <si>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</si>
  <si>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</si>
  <si>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</si>
  <si>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</si>
  <si>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</si>
  <si>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</si>
  <si>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</si>
  <si>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</si>
  <si>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</si>
  <si>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</si>
  <si>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</si>
  <si>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</si>
  <si>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</si>
  <si>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</si>
  <si>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</si>
  <si>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</si>
  <si>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</si>
  <si>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</si>
  <si>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</si>
  <si>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</si>
  <si>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</si>
  <si>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</si>
  <si>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</si>
  <si>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</si>
  <si>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</si>
  <si>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</si>
  <si>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</si>
  <si>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</si>
  <si>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</si>
  <si>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</si>
  <si>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</si>
  <si>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</si>
  <si>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</si>
  <si>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</si>
  <si>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</si>
  <si>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</si>
  <si>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</si>
  <si>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</si>
  <si>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</si>
  <si>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</si>
  <si>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</si>
  <si>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</si>
  <si>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</si>
  <si>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</si>
  <si>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</si>
  <si>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</si>
  <si>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</si>
  <si>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</si>
  <si>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</si>
  <si>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</si>
  <si>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</si>
  <si>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</si>
  <si>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</si>
  <si>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</si>
  <si>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</si>
  <si>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</si>
  <si>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</si>
  <si>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</si>
  <si>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</si>
  <si>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</si>
  <si>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</si>
  <si>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</si>
  <si>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</si>
  <si>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</si>
  <si>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</si>
  <si>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</si>
  <si>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</si>
  <si>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</si>
  <si>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</si>
  <si>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</si>
  <si>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</si>
  <si>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</si>
  <si>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</si>
  <si>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</si>
  <si>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</si>
  <si>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</si>
  <si>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</si>
  <si>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</si>
  <si>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</si>
  <si>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</si>
  <si>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</si>
  <si>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</si>
  <si>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</si>
  <si>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</si>
  <si>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</si>
  <si>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</si>
  <si>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</si>
  <si>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</si>
  <si>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</si>
  <si>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</si>
  <si>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</si>
  <si>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</si>
  <si>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</si>
  <si>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</si>
  <si>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</si>
  <si>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</si>
  <si>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</si>
  <si>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</si>
  <si>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</si>
  <si>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</si>
  <si>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</si>
  <si>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</si>
  <si>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</si>
  <si>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</si>
  <si>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</si>
  <si>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</si>
  <si>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</si>
  <si>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</si>
  <si>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</si>
  <si>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</si>
  <si>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</si>
  <si>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</si>
  <si>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</si>
  <si>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</si>
  <si>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</si>
  <si>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</si>
  <si>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</si>
  <si>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</si>
  <si>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</si>
  <si>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</si>
  <si>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</si>
  <si>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</si>
  <si>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</si>
  <si>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</si>
  <si>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</si>
  <si>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</si>
  <si>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</si>
  <si>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</si>
  <si>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</si>
  <si>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</si>
  <si>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</si>
  <si>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</si>
  <si>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</si>
  <si>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</si>
  <si>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</si>
  <si>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</si>
  <si>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</si>
  <si>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</si>
  <si>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</si>
  <si>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</si>
  <si>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</si>
  <si>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</si>
  <si>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</si>
  <si>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</si>
  <si>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</si>
  <si>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</si>
  <si>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</si>
  <si>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</si>
  <si>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</si>
  <si>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</si>
  <si>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</si>
  <si>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</si>
  <si>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</si>
  <si>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</si>
  <si>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</si>
  <si>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</si>
  <si>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</si>
  <si>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</si>
  <si>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</si>
  <si>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</si>
  <si>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</si>
  <si>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</si>
  <si>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</si>
  <si>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</si>
  <si>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</si>
  <si>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</si>
  <si>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</si>
  <si>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</si>
  <si>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</si>
  <si>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</si>
  <si>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</si>
  <si>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</si>
  <si>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</si>
  <si>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</si>
  <si>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</si>
  <si>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</si>
  <si>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</si>
  <si>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</si>
  <si>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</si>
  <si>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</si>
  <si>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</si>
  <si>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</si>
  <si>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</si>
  <si>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</si>
  <si>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</si>
  <si>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</si>
  <si>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</si>
  <si>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</si>
  <si>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</si>
  <si>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</si>
  <si>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</si>
  <si>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</si>
  <si>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</si>
  <si>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</si>
  <si>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</si>
  <si>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</si>
  <si>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</si>
  <si>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</si>
  <si>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</si>
  <si>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</si>
  <si>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</si>
  <si>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</si>
  <si>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</si>
  <si>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</si>
  <si>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</si>
  <si>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</si>
  <si>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</si>
  <si>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</si>
  <si>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</si>
  <si>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</si>
  <si>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</si>
  <si>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</si>
  <si>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</si>
  <si>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</si>
  <si>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</si>
  <si>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</si>
  <si>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</si>
  <si>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</si>
  <si>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</si>
  <si>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</si>
  <si>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</si>
  <si>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</si>
  <si>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</si>
  <si>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</si>
  <si>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</si>
  <si>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</si>
  <si>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</si>
  <si>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</si>
  <si>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</si>
  <si>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</si>
  <si>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</si>
  <si>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</si>
  <si>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</si>
  <si>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</si>
  <si>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</si>
  <si>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</si>
  <si>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</si>
  <si>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</si>
  <si>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</si>
  <si>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</si>
  <si>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</si>
  <si>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</si>
  <si>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</si>
  <si>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</si>
  <si>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</si>
  <si>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</si>
  <si>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</si>
  <si>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</si>
  <si>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</si>
  <si>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</si>
  <si>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</si>
  <si>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</si>
  <si>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</si>
  <si>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</si>
  <si>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</si>
  <si>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</si>
  <si>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</si>
  <si>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</si>
  <si>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</si>
  <si>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</si>
  <si>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</si>
  <si>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</si>
  <si>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</si>
  <si>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</si>
  <si>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</si>
  <si>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</si>
  <si>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</si>
  <si>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</si>
  <si>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</si>
  <si>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</si>
  <si>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</si>
  <si>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</si>
  <si>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</si>
  <si>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</si>
  <si>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</si>
  <si>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</si>
  <si>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</si>
  <si>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</si>
  <si>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</si>
  <si>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</si>
  <si>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</si>
  <si>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</si>
  <si>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</si>
  <si>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</si>
  <si>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</si>
  <si>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</si>
  <si>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</si>
  <si>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</si>
  <si>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</si>
  <si>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</si>
  <si>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</si>
  <si>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</si>
  <si>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</si>
  <si>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</si>
  <si>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</si>
  <si>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</si>
  <si>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</si>
  <si>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</si>
  <si>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</si>
  <si>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</si>
  <si>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</si>
  <si>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</si>
  <si>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</si>
  <si>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</si>
  <si>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</si>
  <si>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</si>
  <si>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</si>
  <si>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</si>
  <si>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</si>
  <si>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</si>
  <si>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</si>
  <si>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</si>
  <si>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</si>
  <si>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</si>
  <si>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</si>
  <si>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</si>
  <si>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</si>
  <si>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</si>
  <si>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</si>
  <si>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</si>
  <si>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</si>
  <si>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</si>
  <si>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</si>
  <si>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</si>
  <si>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</si>
  <si>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</si>
  <si>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</si>
  <si>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</si>
  <si>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</si>
  <si>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</si>
  <si>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</si>
  <si>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</si>
  <si>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</si>
  <si>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</si>
  <si>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</si>
  <si>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</si>
  <si>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</si>
  <si>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</si>
  <si>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</si>
  <si>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</si>
  <si>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</si>
  <si>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</si>
  <si>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</si>
  <si>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</si>
  <si>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</si>
  <si>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</si>
  <si>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</si>
  <si>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</si>
  <si>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</si>
  <si>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</si>
  <si>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</si>
  <si>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</si>
  <si>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</si>
  <si>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</si>
  <si>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</si>
  <si>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</si>
  <si>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</si>
  <si>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</si>
  <si>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</si>
  <si>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</si>
  <si>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</si>
  <si>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</si>
  <si>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</si>
  <si>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</si>
  <si>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</si>
  <si>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</si>
  <si>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</si>
  <si>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</si>
  <si>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</si>
  <si>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</si>
  <si>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</si>
  <si>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</si>
  <si>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</si>
  <si>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</si>
  <si>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</si>
  <si>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</si>
  <si>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</si>
  <si>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</si>
  <si>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</si>
  <si>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</si>
  <si>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</si>
  <si>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</si>
  <si>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</si>
  <si>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</si>
  <si>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</si>
  <si>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</si>
  <si>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</si>
  <si>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</si>
  <si>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</si>
  <si>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</si>
  <si>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</si>
  <si>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</si>
  <si>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</si>
  <si>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</si>
  <si>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</si>
  <si>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</si>
  <si>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</si>
  <si>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</si>
  <si>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</si>
  <si>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</si>
  <si>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</si>
  <si>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</si>
  <si>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</si>
  <si>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</si>
  <si>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</si>
  <si>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</si>
  <si>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</si>
  <si>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</si>
  <si>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</si>
  <si>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</si>
  <si>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</si>
  <si>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</si>
  <si>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</si>
  <si>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</si>
  <si>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</si>
  <si>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</si>
  <si>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</si>
  <si>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</si>
  <si>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</si>
  <si>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</si>
  <si>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</si>
  <si>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</si>
  <si>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</si>
  <si>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</si>
  <si>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</si>
  <si>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</si>
  <si>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</si>
  <si>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</si>
  <si>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</si>
  <si>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</si>
  <si>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</si>
  <si>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</si>
  <si>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</si>
  <si>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</si>
  <si>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</si>
  <si>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</si>
  <si>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</si>
  <si>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</si>
  <si>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</si>
  <si>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</si>
  <si>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</si>
  <si>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</si>
  <si>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</si>
  <si>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</si>
  <si>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</si>
  <si>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</si>
  <si>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</si>
  <si>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</si>
  <si>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</si>
  <si>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</si>
  <si>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</si>
  <si>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</si>
  <si>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</si>
  <si>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</si>
  <si>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</si>
  <si>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</si>
  <si>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</si>
  <si>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</si>
  <si>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</si>
  <si>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</si>
  <si>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</si>
  <si>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</si>
  <si>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</si>
  <si>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</si>
  <si>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</si>
  <si>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</si>
  <si>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</si>
  <si>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</si>
  <si>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</si>
  <si>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</si>
  <si>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</si>
  <si>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</si>
  <si>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</si>
  <si>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</si>
  <si>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</si>
  <si>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</si>
  <si>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</si>
  <si>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</si>
  <si>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</si>
  <si>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</si>
  <si>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</si>
  <si>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</si>
  <si>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</si>
  <si>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</si>
  <si>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</si>
  <si>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</si>
  <si>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</si>
  <si>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</si>
  <si>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</si>
  <si>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</si>
  <si>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</si>
  <si>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</si>
  <si>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</si>
  <si>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</si>
  <si>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</si>
  <si>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</si>
  <si>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</si>
  <si>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</si>
  <si>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</si>
  <si>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</si>
  <si>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</si>
  <si>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</si>
  <si>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</si>
  <si>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</si>
  <si>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</si>
  <si>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</si>
  <si>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</si>
  <si>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</si>
  <si>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</si>
  <si>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</si>
  <si>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</si>
  <si>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</si>
  <si>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</si>
  <si>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</si>
  <si>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</si>
  <si>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</si>
  <si>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</si>
  <si>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</si>
  <si>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</si>
  <si>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</si>
  <si>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</si>
  <si>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</si>
  <si>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</si>
  <si>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</si>
  <si>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</si>
  <si>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</si>
  <si>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</si>
  <si>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</si>
  <si>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</si>
  <si>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</si>
  <si>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</si>
  <si>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</si>
  <si>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</si>
  <si>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</si>
  <si>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</si>
  <si>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</si>
  <si>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</si>
  <si>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</si>
  <si>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</si>
  <si>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</si>
  <si>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</si>
  <si>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</si>
  <si>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</si>
  <si>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</si>
  <si>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</si>
  <si>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</si>
  <si>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</si>
  <si>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</si>
  <si>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</si>
  <si>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</si>
  <si>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</si>
  <si>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</si>
  <si>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</si>
  <si>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</si>
  <si>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</si>
  <si>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</si>
  <si>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</si>
  <si>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</si>
  <si>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</si>
  <si>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</si>
  <si>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</si>
  <si>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</si>
  <si>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</si>
  <si>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</si>
  <si>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</si>
  <si>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</si>
  <si>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</si>
  <si>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</si>
  <si>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</si>
  <si>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</si>
  <si>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</si>
  <si>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</si>
  <si>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</si>
  <si>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</si>
  <si>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</si>
  <si>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</si>
  <si>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</si>
  <si>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</si>
  <si>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</si>
  <si>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</si>
  <si>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</si>
  <si>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</si>
  <si>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</si>
  <si>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</si>
  <si>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</si>
  <si>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</si>
  <si>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</si>
  <si>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</si>
  <si>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</si>
  <si>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</si>
  <si>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</si>
  <si>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</si>
  <si>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</si>
  <si>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</si>
  <si>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</si>
  <si>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</si>
  <si>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</si>
  <si>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</si>
  <si>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</si>
  <si>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</si>
  <si>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</si>
  <si>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</si>
  <si>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</si>
  <si>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</si>
  <si>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</si>
  <si>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</si>
  <si>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</si>
  <si>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</si>
  <si>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</si>
  <si>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</si>
  <si>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</si>
  <si>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</si>
  <si>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</si>
  <si>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</si>
  <si>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</si>
  <si>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</si>
  <si>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</si>
  <si>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</si>
  <si>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</si>
  <si>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</si>
  <si>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</si>
  <si>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</si>
  <si>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</si>
  <si>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</si>
  <si>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</si>
  <si>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</si>
  <si>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</si>
  <si>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</si>
  <si>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</si>
  <si>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</si>
  <si>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</si>
  <si>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</si>
  <si>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</si>
  <si>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</si>
  <si>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</si>
  <si>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</si>
  <si>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</si>
  <si>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</si>
  <si>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</si>
  <si>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</si>
  <si>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</si>
  <si>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</si>
  <si>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</si>
  <si>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</si>
  <si>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</si>
  <si>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</si>
  <si>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</si>
  <si>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</si>
  <si>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</si>
  <si>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</si>
  <si>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</si>
  <si>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</si>
  <si>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</si>
  <si>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</si>
  <si>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</si>
  <si>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</si>
  <si>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</si>
  <si>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</si>
  <si>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</si>
  <si>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</si>
  <si>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</si>
  <si>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</si>
  <si>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</si>
  <si>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</si>
  <si>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</si>
  <si>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</si>
  <si>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</si>
  <si>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</si>
  <si>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</si>
  <si>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</si>
  <si>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</si>
  <si>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</si>
  <si>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</si>
  <si>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</si>
  <si>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</si>
  <si>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</si>
  <si>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</si>
  <si>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</si>
  <si>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</si>
  <si>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</si>
  <si>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</si>
  <si>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</si>
  <si>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</si>
  <si>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</si>
  <si>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</si>
  <si>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</si>
  <si>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</si>
  <si>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</si>
  <si>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</si>
  <si>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</si>
  <si>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</si>
  <si>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</si>
  <si>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</si>
  <si>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</si>
  <si>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</si>
  <si>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</si>
  <si>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</si>
  <si>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</si>
  <si>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</si>
  <si>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</si>
  <si>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</si>
  <si>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</si>
  <si>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</si>
  <si>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</si>
  <si>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</si>
  <si>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</si>
  <si>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</si>
  <si>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</si>
  <si>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</si>
  <si>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</si>
  <si>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</si>
  <si>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</si>
  <si>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</si>
  <si>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</si>
  <si>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</si>
  <si>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</si>
  <si>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</si>
  <si>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</si>
  <si>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</si>
  <si>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</si>
  <si>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</si>
  <si>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</si>
  <si>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</si>
  <si>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</si>
  <si>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</si>
  <si>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</si>
  <si>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</si>
  <si>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</si>
  <si>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</si>
  <si>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</si>
  <si>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</si>
  <si>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</si>
  <si>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</si>
  <si>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</si>
  <si>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</si>
  <si>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</si>
  <si>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</si>
  <si>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</si>
  <si>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</si>
  <si>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</si>
  <si>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</si>
  <si>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</si>
  <si>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</si>
  <si>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</si>
  <si>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</si>
  <si>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</si>
  <si>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</si>
  <si>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</si>
  <si>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</si>
  <si>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</si>
  <si>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</si>
  <si>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</si>
  <si>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</si>
  <si>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</si>
  <si>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</si>
  <si>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</si>
  <si>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</si>
  <si>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</si>
  <si>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</si>
  <si>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</si>
  <si>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</si>
  <si>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</si>
  <si>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</si>
  <si>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</si>
  <si>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</si>
  <si>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</si>
  <si>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</si>
  <si>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</si>
  <si>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</si>
  <si>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</si>
  <si>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</si>
  <si>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</si>
  <si>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</si>
  <si>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</si>
  <si>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</si>
  <si>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</si>
  <si>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</si>
  <si>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</si>
  <si>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</si>
  <si>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</si>
  <si>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</si>
  <si>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</si>
  <si>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</si>
  <si>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</si>
  <si>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</si>
  <si>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</si>
  <si>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</si>
  <si>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</si>
  <si>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</si>
  <si>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</si>
  <si>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</si>
  <si>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</si>
  <si>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</si>
  <si>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</si>
  <si>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</si>
  <si>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</si>
  <si>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</si>
  <si>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</si>
  <si>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</si>
  <si>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</si>
  <si>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</si>
  <si>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</si>
  <si>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</si>
  <si>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</si>
  <si>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</si>
  <si>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</si>
  <si>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</si>
  <si>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</si>
  <si>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</si>
  <si>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</si>
  <si>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</si>
  <si>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</si>
  <si>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</si>
  <si>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</si>
  <si>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</si>
  <si>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</si>
  <si>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</si>
  <si>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</si>
  <si>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</si>
  <si>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</si>
  <si>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</si>
  <si>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</si>
  <si>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</si>
  <si>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</si>
  <si>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</si>
  <si>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</si>
  <si>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</si>
  <si>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</si>
  <si>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</si>
  <si>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</si>
  <si>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</si>
  <si>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</si>
  <si>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</si>
  <si>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</si>
  <si>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</si>
  <si>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</si>
  <si>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</si>
  <si>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</si>
  <si>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</si>
  <si>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</si>
  <si>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</si>
  <si>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</si>
  <si>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</si>
  <si>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</si>
  <si>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</si>
  <si>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</si>
  <si>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</si>
  <si>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</si>
  <si>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</si>
  <si>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</si>
  <si>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</si>
  <si>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</si>
  <si>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</si>
  <si>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</si>
  <si>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</si>
  <si>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</si>
  <si>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</si>
  <si>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</si>
  <si>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</si>
  <si>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</si>
  <si>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</si>
  <si>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</si>
  <si>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</si>
  <si>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</si>
  <si>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</si>
  <si>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</si>
  <si>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</si>
  <si>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</si>
  <si>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</si>
  <si>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</si>
  <si>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</si>
  <si>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</si>
  <si>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</si>
  <si>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</si>
  <si>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</si>
  <si>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</si>
  <si>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</si>
  <si>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</si>
  <si>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</si>
  <si>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</si>
  <si>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</si>
  <si>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</si>
  <si>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</si>
  <si>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</si>
  <si>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</si>
  <si>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</si>
  <si>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</si>
  <si>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</si>
  <si>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</si>
  <si>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</si>
  <si>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</si>
  <si>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</si>
  <si>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</si>
  <si>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</si>
  <si>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</si>
  <si>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</si>
  <si>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</si>
  <si>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</si>
  <si>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</si>
  <si>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</si>
  <si>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</si>
  <si>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</si>
  <si>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</si>
  <si>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</si>
  <si>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</si>
  <si>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</si>
  <si>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</si>
  <si>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</si>
  <si>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</si>
  <si>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</si>
  <si>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</si>
  <si>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</si>
  <si>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</si>
  <si>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</si>
  <si>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</si>
  <si>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</si>
  <si>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</si>
  <si>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</si>
  <si>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</si>
  <si>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</si>
  <si>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</si>
  <si>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</si>
  <si>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</si>
  <si>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</si>
  <si>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</si>
  <si>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</si>
  <si>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</si>
  <si>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</si>
  <si>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</si>
  <si>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</si>
  <si>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</si>
  <si>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</si>
  <si>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</si>
  <si>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</si>
  <si>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</si>
  <si>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</si>
  <si>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</si>
  <si>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</si>
  <si>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</si>
  <si>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</si>
  <si>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</si>
  <si>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</si>
  <si>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</si>
  <si>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</si>
  <si>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</si>
  <si>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</si>
  <si>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</si>
  <si>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</si>
  <si>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</si>
  <si>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</si>
  <si>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</si>
  <si>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</si>
  <si>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</si>
  <si>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</si>
  <si>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</si>
  <si>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</si>
  <si>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</si>
  <si>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</si>
  <si>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</si>
  <si>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</si>
  <si>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</si>
  <si>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</si>
  <si>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</si>
  <si>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</si>
  <si>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</si>
  <si>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</si>
  <si>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</si>
  <si>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</si>
  <si>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</si>
  <si>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</si>
  <si>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</si>
  <si>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</si>
  <si>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</si>
  <si>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</si>
  <si>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</si>
  <si>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</si>
  <si>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</si>
  <si>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</si>
  <si>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</si>
  <si>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</si>
  <si>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</si>
  <si>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</si>
  <si>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</si>
  <si>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</si>
  <si>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</si>
  <si>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</si>
  <si>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</si>
  <si>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</si>
  <si>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</si>
  <si>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</si>
  <si>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</si>
  <si>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</si>
  <si>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</si>
  <si>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</si>
  <si>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</si>
  <si>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</si>
  <si>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</si>
  <si>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</si>
  <si>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</si>
  <si>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</si>
  <si>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</si>
  <si>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</si>
  <si>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</si>
  <si>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</si>
  <si>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</si>
  <si>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</si>
  <si>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</si>
  <si>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</si>
  <si>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</si>
  <si>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</si>
  <si>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</si>
  <si>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</si>
  <si>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</si>
  <si>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</si>
  <si>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</si>
  <si>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</si>
  <si>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</si>
  <si>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</si>
  <si>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</si>
  <si>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</si>
  <si>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</si>
  <si>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</si>
  <si>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</si>
  <si>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</si>
  <si>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</si>
  <si>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</si>
  <si>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</si>
  <si>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</si>
  <si>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</si>
  <si>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</si>
  <si>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</si>
  <si>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</si>
  <si>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</si>
  <si>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</si>
  <si>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</si>
  <si>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</si>
  <si>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</si>
  <si>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</si>
  <si>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</si>
  <si>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</si>
  <si>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</si>
  <si>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</si>
  <si>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</si>
  <si>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</si>
  <si>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</si>
  <si>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</si>
  <si>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</si>
  <si>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</si>
  <si>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</si>
  <si>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</si>
  <si>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</si>
  <si>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</si>
  <si>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</si>
  <si>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</si>
  <si>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</si>
  <si>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</si>
  <si>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</si>
  <si>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</si>
  <si>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</si>
  <si>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</si>
  <si>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</si>
  <si>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</si>
  <si>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</si>
  <si>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</si>
  <si>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</si>
  <si>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</si>
  <si>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</si>
  <si>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</si>
  <si>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</si>
  <si>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</si>
  <si>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</si>
  <si>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</si>
  <si>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</si>
  <si>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</si>
  <si>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</si>
  <si>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</si>
  <si>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</si>
  <si>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</si>
  <si>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</si>
  <si>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</si>
  <si>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</si>
  <si>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</si>
  <si>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</si>
  <si>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</si>
  <si>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</si>
  <si>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</si>
  <si>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</si>
  <si>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</si>
  <si>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</si>
  <si>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</si>
  <si>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</si>
  <si>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</si>
  <si>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</si>
  <si>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</si>
  <si>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</si>
  <si>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</si>
  <si>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</si>
  <si>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</si>
  <si>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</si>
  <si>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</si>
  <si>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</si>
  <si>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</si>
  <si>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</si>
  <si>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</si>
  <si>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</si>
  <si>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</si>
  <si>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</si>
  <si>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</si>
  <si>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</si>
  <si>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</si>
  <si>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</si>
  <si>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</si>
  <si>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</si>
  <si>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</si>
  <si>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</si>
  <si>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</si>
  <si>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</si>
  <si>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</si>
  <si>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</si>
  <si>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</si>
  <si>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</si>
  <si>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</si>
  <si>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</si>
  <si>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</si>
  <si>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</si>
  <si>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</si>
  <si>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</si>
  <si>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</si>
  <si>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</si>
  <si>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</si>
  <si>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</si>
  <si>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</si>
  <si>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</si>
  <si>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</si>
  <si>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</si>
  <si>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</si>
  <si>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</si>
  <si>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</si>
  <si>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</si>
  <si>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</si>
  <si>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</si>
  <si>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</si>
  <si>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</si>
  <si>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</si>
  <si>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</si>
  <si>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</si>
  <si>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</si>
  <si>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</si>
  <si>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</si>
  <si>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</si>
  <si>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</si>
  <si>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</si>
  <si>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</si>
  <si>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</si>
  <si>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</si>
  <si>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</si>
  <si>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</si>
  <si>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</si>
  <si>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</si>
  <si>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</si>
  <si>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</si>
  <si>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</si>
  <si>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</si>
  <si>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</si>
  <si>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</si>
  <si>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</si>
  <si>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</si>
  <si>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</si>
  <si>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</si>
  <si>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</si>
  <si>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</si>
  <si>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</si>
  <si>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</si>
  <si>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</si>
  <si>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</si>
  <si>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</si>
  <si>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</si>
  <si>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</si>
  <si>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</si>
  <si>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</si>
  <si>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</si>
  <si>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</si>
  <si>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</si>
  <si>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</si>
  <si>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</si>
  <si>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</si>
  <si>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</si>
  <si>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</si>
  <si>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</si>
  <si>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</si>
  <si>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</si>
  <si>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</si>
  <si>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</si>
  <si>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</si>
  <si>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</si>
  <si>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</si>
  <si>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</si>
  <si>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</si>
  <si>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</si>
  <si>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</si>
  <si>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</si>
  <si>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</si>
  <si>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</si>
  <si>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</si>
  <si>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</si>
  <si>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</si>
  <si>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</si>
  <si>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</si>
  <si>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</si>
  <si>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</si>
  <si>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</si>
  <si>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</si>
  <si>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</si>
  <si>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</si>
  <si>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</si>
  <si>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</si>
  <si>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</si>
  <si>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</si>
  <si>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</si>
  <si>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</si>
  <si>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</si>
  <si>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</si>
  <si>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</si>
  <si>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</si>
  <si>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</si>
  <si>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</si>
  <si>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</si>
  <si>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</si>
  <si>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</si>
  <si>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</si>
  <si>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</si>
  <si>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</si>
  <si>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</si>
  <si>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</si>
  <si>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</si>
  <si>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</si>
  <si>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</si>
  <si>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</si>
  <si>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</si>
  <si>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</si>
  <si>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</si>
  <si>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</si>
  <si>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</si>
  <si>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</si>
  <si>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</si>
  <si>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</si>
  <si>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</si>
  <si>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</si>
  <si>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</si>
  <si>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</si>
  <si>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</si>
  <si>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</si>
  <si>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</si>
  <si>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</si>
  <si>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</si>
  <si>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</si>
  <si>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</si>
  <si>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</si>
  <si>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</si>
  <si>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</si>
  <si>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</si>
  <si>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</si>
  <si>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</si>
  <si>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</si>
  <si>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</si>
  <si>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</si>
  <si>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</si>
  <si>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</si>
  <si>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</si>
  <si>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</si>
  <si>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</si>
  <si>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</si>
  <si>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</si>
  <si>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</si>
  <si>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</si>
  <si>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</si>
  <si>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</si>
  <si>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</si>
  <si>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</si>
  <si>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</si>
  <si>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</si>
  <si>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</si>
  <si>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</si>
  <si>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</si>
  <si>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</si>
  <si>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</si>
  <si>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</si>
  <si>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</si>
  <si>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</si>
  <si>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</si>
  <si>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</si>
  <si>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</si>
  <si>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</si>
  <si>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</si>
  <si>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</si>
  <si>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</si>
  <si>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</si>
  <si>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</si>
  <si>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</si>
  <si>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</si>
  <si>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</si>
  <si>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</si>
  <si>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</si>
  <si>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</si>
  <si>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</si>
  <si>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</si>
  <si>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</si>
  <si>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</si>
  <si>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</si>
  <si>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</si>
  <si>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</si>
  <si>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</si>
  <si>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</si>
  <si>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</si>
  <si>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</si>
  <si>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</si>
  <si>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</si>
  <si>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</si>
  <si>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</si>
  <si>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</si>
  <si>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</si>
  <si>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</si>
  <si>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</si>
  <si>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</si>
  <si>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</si>
  <si>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</si>
  <si>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</si>
  <si>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</si>
  <si>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</si>
  <si>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</si>
  <si>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</si>
  <si>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</si>
  <si>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</si>
  <si>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</si>
  <si>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</si>
  <si>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</si>
  <si>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</si>
  <si>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</si>
  <si>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</si>
  <si>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</si>
  <si>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</si>
  <si>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</si>
  <si>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</si>
  <si>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</si>
  <si>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</si>
  <si>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</si>
  <si>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</si>
  <si>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</si>
  <si>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</si>
  <si>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</si>
  <si>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</si>
  <si>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</si>
  <si>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</si>
  <si>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</si>
  <si>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</si>
  <si>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</si>
  <si>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</si>
  <si>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</si>
  <si>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</si>
  <si>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</si>
  <si>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</si>
  <si>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</si>
  <si>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</si>
  <si>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</si>
  <si>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</si>
  <si>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</si>
  <si>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</si>
  <si>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</si>
  <si>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</si>
  <si>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</si>
  <si>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</si>
  <si>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</si>
  <si>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</si>
  <si>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</si>
  <si>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</si>
  <si>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</si>
  <si>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</si>
  <si>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</si>
  <si>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</si>
  <si>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</si>
  <si>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</si>
  <si>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</si>
  <si>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</si>
  <si>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</si>
  <si>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</si>
  <si>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</si>
  <si>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</si>
  <si>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</si>
  <si>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</si>
  <si>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</si>
  <si>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</si>
  <si>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</si>
  <si>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</si>
  <si>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</si>
  <si>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</si>
  <si>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</si>
  <si>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</si>
  <si>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</si>
  <si>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</si>
  <si>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</si>
  <si>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</si>
  <si>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</si>
  <si>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</si>
  <si>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</si>
  <si>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</si>
  <si>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</si>
  <si>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</si>
  <si>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</si>
  <si>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</si>
  <si>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</si>
  <si>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</si>
  <si>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</si>
  <si>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</si>
  <si>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</si>
  <si>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</si>
  <si>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</si>
  <si>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</si>
  <si>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</si>
  <si>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</si>
  <si>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</si>
  <si>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</si>
  <si>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</si>
  <si>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</si>
  <si>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</si>
  <si>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</si>
  <si>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</si>
  <si>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</si>
  <si>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</si>
  <si>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</si>
  <si>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</si>
  <si>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</si>
  <si>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</si>
  <si>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</si>
  <si>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</si>
  <si>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</si>
  <si>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</si>
  <si>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</si>
  <si>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</si>
  <si>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</si>
  <si>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</si>
  <si>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</si>
  <si>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</si>
  <si>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</si>
  <si>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</si>
  <si>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</si>
  <si>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</si>
  <si>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</si>
  <si>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</si>
  <si>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</si>
  <si>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</si>
  <si>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</si>
  <si>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</si>
  <si>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</si>
  <si>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</si>
  <si>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</si>
  <si>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</si>
  <si>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</si>
  <si>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</si>
  <si>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</si>
  <si>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</si>
  <si>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</si>
  <si>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</si>
  <si>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</si>
  <si>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</si>
  <si>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</si>
  <si>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</si>
  <si>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</si>
  <si>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</si>
  <si>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</si>
  <si>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</si>
  <si>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</si>
  <si>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</si>
  <si>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</si>
  <si>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</si>
  <si>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</si>
  <si>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</si>
  <si>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</si>
  <si>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</si>
  <si>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</si>
  <si>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</si>
  <si>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</si>
  <si>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</si>
  <si>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</si>
  <si>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</si>
  <si>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</si>
  <si>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</si>
  <si>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</si>
  <si>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</si>
  <si>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</si>
  <si>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</si>
  <si>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</si>
  <si>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</si>
  <si>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</si>
  <si>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</si>
  <si>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</si>
  <si>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</si>
  <si>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</si>
  <si>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</si>
  <si>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</si>
  <si>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</si>
  <si>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</si>
  <si>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</si>
  <si>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</si>
  <si>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</si>
  <si>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</si>
  <si>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</si>
  <si>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</si>
  <si>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</si>
  <si>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</si>
  <si>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</si>
  <si>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</si>
  <si>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</si>
  <si>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</si>
  <si>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</si>
  <si>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</si>
  <si>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</si>
  <si>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</si>
  <si>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</si>
  <si>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</si>
  <si>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</si>
  <si>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</si>
  <si>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</si>
  <si>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</si>
  <si>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</si>
  <si>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</si>
  <si>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</si>
  <si>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</si>
  <si>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</si>
  <si>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</si>
  <si>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</si>
  <si>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</si>
  <si>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</si>
  <si>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</si>
  <si>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</si>
  <si>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</si>
  <si>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</si>
  <si>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</si>
  <si>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</si>
  <si>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</si>
  <si>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</si>
  <si>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</si>
  <si>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</si>
  <si>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</si>
  <si>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</si>
  <si>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</si>
  <si>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</si>
  <si>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</si>
  <si>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</si>
  <si>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</si>
  <si>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</si>
  <si>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</si>
  <si>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</si>
  <si>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</si>
  <si>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</si>
  <si>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</si>
  <si>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</si>
  <si>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</si>
  <si>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</si>
  <si>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</si>
  <si>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</si>
  <si>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</si>
  <si>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</si>
  <si>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</si>
  <si>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</si>
  <si>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</si>
  <si>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</si>
  <si>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</si>
  <si>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</si>
  <si>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</si>
  <si>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</si>
  <si>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</si>
  <si>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</si>
  <si>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</si>
  <si>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</si>
  <si>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</si>
  <si>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</si>
  <si>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</si>
  <si>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</si>
  <si>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</si>
  <si>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</si>
  <si>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</si>
  <si>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</si>
  <si>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</si>
  <si>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</si>
  <si>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</si>
  <si>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</si>
  <si>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</si>
  <si>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</si>
  <si>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</si>
  <si>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</si>
  <si>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</si>
  <si>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</si>
  <si>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</si>
  <si>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</si>
  <si>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</si>
  <si>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</si>
  <si>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</si>
  <si>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</si>
  <si>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</si>
  <si>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</si>
  <si>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</si>
  <si>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</si>
  <si>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</si>
  <si>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</si>
  <si>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</si>
  <si>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</si>
  <si>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</si>
  <si>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</si>
  <si>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</si>
  <si>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</si>
  <si>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</si>
  <si>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</si>
  <si>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</si>
  <si>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</si>
  <si>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</si>
  <si>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</si>
  <si>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</si>
  <si>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</si>
  <si>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</si>
  <si>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</si>
  <si>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</si>
  <si>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</si>
  <si>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</si>
  <si>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</si>
  <si>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</si>
  <si>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</si>
  <si>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</si>
  <si>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</si>
  <si>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</si>
  <si>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</si>
  <si>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</si>
  <si>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</si>
  <si>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</si>
  <si>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</si>
  <si>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</si>
  <si>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</si>
  <si>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</si>
  <si>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</si>
  <si>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</si>
  <si>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</si>
  <si>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</si>
  <si>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</si>
  <si>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</si>
  <si>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</si>
  <si>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</si>
  <si>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</si>
  <si>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</si>
  <si>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</si>
  <si>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</si>
  <si>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</si>
  <si>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</si>
  <si>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</si>
  <si>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</si>
  <si>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</si>
  <si>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</si>
  <si>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</si>
  <si>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</si>
  <si>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</si>
  <si>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</si>
  <si>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</si>
  <si>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</si>
  <si>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</si>
  <si>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</si>
  <si>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</si>
  <si>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</si>
  <si>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</si>
  <si>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</si>
  <si>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</si>
  <si>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</si>
  <si>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</si>
  <si>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</si>
  <si>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</si>
  <si>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</si>
  <si>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</si>
  <si>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</si>
  <si>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</si>
  <si>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</si>
  <si>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</si>
  <si>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</si>
  <si>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</si>
  <si>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</si>
  <si>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</si>
  <si>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</si>
  <si>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</si>
  <si>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</si>
  <si>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</si>
  <si>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</si>
  <si>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</si>
  <si>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</si>
  <si>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</si>
  <si>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</si>
  <si>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</si>
  <si>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</si>
  <si>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</si>
  <si>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</si>
  <si>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</si>
  <si>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</si>
  <si>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</si>
  <si>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</si>
  <si>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</si>
  <si>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</si>
  <si>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</si>
  <si>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</si>
  <si>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</si>
  <si>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</si>
  <si>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</si>
  <si>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</si>
  <si>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</si>
  <si>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</si>
  <si>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</si>
  <si>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</si>
  <si>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</si>
  <si>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</si>
  <si>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</si>
  <si>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</si>
  <si>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</si>
  <si>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</si>
  <si>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</si>
  <si>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</si>
  <si>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</si>
  <si>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</si>
  <si>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</si>
  <si>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</si>
  <si>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</si>
  <si>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</si>
  <si>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</si>
  <si>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</si>
  <si>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</si>
  <si>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</si>
  <si>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</si>
  <si>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</si>
  <si>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</si>
  <si>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</si>
  <si>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</si>
  <si>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</si>
  <si>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</si>
  <si>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</si>
  <si>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</si>
  <si>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</si>
  <si>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</si>
  <si>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</si>
  <si>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</si>
  <si>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</si>
  <si>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</si>
  <si>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</si>
  <si>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</si>
  <si>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</si>
  <si>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</si>
  <si>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</si>
  <si>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</si>
  <si>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</si>
  <si>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</si>
  <si>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</si>
  <si>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</si>
  <si>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</si>
  <si>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</si>
  <si>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</si>
  <si>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</si>
  <si>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</si>
  <si>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</si>
  <si>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</si>
  <si>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</si>
  <si>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</si>
  <si>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</si>
  <si>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</si>
  <si>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</si>
  <si>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</si>
  <si>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</si>
  <si>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</si>
  <si>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</si>
  <si>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</si>
  <si>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</si>
  <si>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</si>
  <si>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</si>
  <si>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</si>
  <si>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</si>
  <si>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</si>
  <si>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</si>
  <si>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</si>
  <si>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</si>
  <si>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</si>
  <si>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</si>
  <si>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</si>
  <si>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</si>
  <si>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</si>
  <si>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</si>
  <si>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</si>
  <si>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</si>
  <si>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</si>
  <si>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</si>
  <si>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</si>
  <si>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</si>
  <si>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</si>
  <si>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</si>
  <si>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</si>
  <si>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</si>
  <si>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</si>
  <si>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</si>
  <si>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</si>
  <si>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</si>
  <si>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</si>
  <si>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</si>
  <si>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</si>
  <si>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</si>
  <si>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</si>
  <si>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</si>
  <si>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</si>
  <si>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</si>
  <si>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</si>
  <si>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</si>
  <si>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</si>
  <si>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</si>
  <si>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</si>
  <si>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</si>
  <si>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</si>
  <si>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</si>
  <si>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</si>
  <si>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</si>
  <si>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</si>
  <si>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</si>
  <si>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</si>
  <si>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</si>
  <si>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</si>
  <si>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</si>
  <si>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</si>
  <si>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</si>
  <si>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</si>
  <si>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</si>
  <si>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</si>
  <si>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</si>
  <si>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</si>
  <si>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</si>
  <si>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</si>
  <si>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</si>
  <si>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</si>
  <si>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</si>
  <si>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</si>
  <si>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</si>
  <si>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</si>
  <si>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</si>
  <si>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</si>
  <si>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</si>
  <si>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</si>
  <si>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</si>
  <si>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</si>
  <si>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</si>
  <si>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</si>
  <si>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</si>
  <si>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</si>
  <si>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</si>
  <si>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</si>
  <si>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</si>
  <si>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</si>
  <si>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</si>
  <si>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</si>
  <si>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</si>
  <si>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</si>
  <si>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</si>
  <si>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</si>
  <si>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</si>
  <si>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</si>
  <si>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</si>
  <si>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</si>
  <si>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</si>
  <si>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</si>
  <si>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</si>
  <si>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</si>
  <si>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</si>
  <si>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</si>
  <si>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</si>
  <si>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</si>
  <si>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</si>
  <si>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</si>
  <si>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</si>
  <si>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</si>
  <si>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</si>
  <si>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</si>
  <si>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</si>
  <si>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</si>
  <si>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</si>
  <si>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</si>
  <si>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</si>
  <si>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</si>
  <si>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</si>
  <si>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</si>
  <si>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</si>
  <si>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</si>
  <si>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</si>
  <si>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</si>
  <si>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</si>
  <si>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</si>
  <si>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</si>
  <si>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</si>
  <si>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</si>
  <si>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</si>
  <si>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</si>
  <si>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</si>
  <si>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</si>
  <si>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</si>
  <si>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</si>
  <si>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</si>
  <si>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</si>
  <si>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</si>
  <si>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</si>
  <si>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</si>
  <si>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</si>
  <si>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</si>
  <si>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</si>
  <si>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</si>
  <si>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</si>
  <si>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</si>
  <si>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</si>
  <si>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</si>
  <si>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</si>
  <si>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</si>
  <si>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</si>
  <si>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</si>
  <si>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</si>
  <si>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</si>
  <si>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</si>
  <si>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</si>
  <si>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</si>
  <si>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</si>
  <si>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</si>
  <si>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</si>
  <si>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</si>
  <si>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</si>
  <si>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</si>
  <si>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</si>
  <si>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</si>
  <si>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</si>
  <si>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</si>
  <si>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</si>
  <si>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</si>
  <si>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</si>
  <si>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</si>
  <si>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</si>
  <si>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</si>
  <si>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</si>
  <si>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</si>
  <si>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</si>
  <si>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</si>
  <si>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</si>
  <si>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</si>
  <si>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</si>
  <si>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</si>
  <si>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</si>
  <si>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</si>
  <si>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</si>
  <si>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</si>
  <si>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</si>
  <si>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</si>
  <si>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</si>
  <si>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</si>
  <si>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</si>
  <si>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</si>
  <si>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</si>
  <si>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</si>
  <si>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</si>
  <si>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</si>
  <si>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</si>
  <si>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</si>
  <si>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</si>
  <si>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</si>
  <si>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</si>
  <si>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</si>
  <si>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</si>
  <si>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</si>
  <si>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</si>
  <si>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</si>
  <si>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</si>
  <si>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</si>
  <si>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</si>
  <si>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</si>
  <si>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</si>
  <si>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</si>
  <si>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</si>
  <si>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</si>
  <si>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</si>
  <si>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</si>
  <si>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</si>
  <si>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</si>
  <si>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</si>
  <si>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</si>
  <si>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</si>
  <si>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</si>
  <si>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</si>
  <si>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</si>
  <si>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</si>
  <si>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</si>
  <si>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</si>
  <si>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</si>
  <si>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</si>
  <si>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</si>
  <si>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</si>
  <si>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</si>
  <si>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</si>
  <si>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</si>
  <si>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</si>
  <si>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</si>
  <si>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</si>
  <si>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</si>
  <si>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</si>
  <si>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</si>
  <si>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</si>
  <si>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</si>
  <si>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</si>
  <si>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</si>
  <si>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</si>
  <si>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</si>
  <si>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</si>
  <si>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</si>
  <si>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</si>
  <si>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</si>
  <si>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</si>
  <si>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</si>
  <si>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</si>
  <si>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</si>
  <si>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</si>
  <si>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</si>
  <si>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</si>
  <si>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</si>
  <si>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</si>
  <si>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</si>
  <si>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</si>
  <si>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</si>
  <si>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</si>
  <si>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</si>
  <si>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</si>
  <si>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</si>
  <si>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</si>
  <si>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</si>
  <si>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</si>
  <si>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</si>
  <si>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</si>
  <si>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</si>
  <si>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</si>
  <si>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</si>
  <si>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</si>
  <si>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</si>
  <si>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</si>
  <si>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</si>
  <si>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</si>
  <si>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</si>
  <si>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</si>
  <si>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</si>
  <si>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</si>
  <si>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</si>
  <si>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</si>
  <si>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</si>
  <si>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</si>
  <si>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</si>
  <si>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</si>
  <si>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</si>
  <si>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</si>
  <si>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</si>
  <si>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</si>
  <si>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</si>
  <si>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</si>
  <si>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</si>
  <si>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</si>
  <si>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</si>
  <si>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</si>
  <si>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</si>
  <si>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</si>
  <si>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</si>
  <si>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</si>
  <si>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</si>
  <si>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</si>
  <si>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</si>
  <si>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</si>
  <si>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</si>
  <si>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</si>
  <si>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</si>
  <si>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</si>
  <si>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</si>
  <si>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</si>
  <si>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</si>
  <si>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</si>
  <si>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</si>
  <si>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</si>
  <si>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</si>
  <si>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</si>
  <si>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</si>
  <si>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</si>
  <si>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</si>
  <si>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</si>
  <si>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</si>
  <si>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</si>
  <si>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</si>
  <si>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</si>
  <si>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</si>
  <si>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</si>
  <si>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</si>
  <si>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</si>
  <si>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</si>
  <si>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</si>
  <si>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</si>
  <si>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</si>
  <si>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</si>
  <si>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</si>
  <si>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</si>
  <si>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</si>
  <si>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</si>
  <si>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</si>
  <si>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</si>
  <si>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</si>
  <si>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</si>
  <si>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</si>
  <si>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</si>
  <si>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</si>
  <si>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</si>
  <si>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</si>
  <si>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</si>
  <si>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</si>
  <si>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</si>
  <si>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</si>
  <si>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</si>
  <si>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</si>
  <si>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</si>
  <si>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</si>
  <si>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</si>
  <si>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</si>
  <si>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</si>
  <si>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</si>
  <si>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</si>
  <si>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</si>
  <si>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</si>
  <si>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</si>
  <si>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</si>
  <si>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</si>
  <si>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</si>
  <si>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</si>
  <si>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</si>
  <si>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</si>
  <si>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</si>
  <si>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</si>
  <si>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</si>
  <si>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</si>
  <si>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</si>
  <si>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</si>
  <si>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</si>
  <si>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</si>
  <si>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</si>
  <si>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</si>
  <si>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</si>
  <si>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</si>
  <si>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</si>
  <si>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</si>
  <si>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</si>
  <si>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</si>
  <si>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</si>
  <si>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</si>
  <si>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</si>
  <si>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</si>
  <si>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</si>
  <si>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</si>
  <si>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</si>
  <si>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</si>
  <si>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</si>
  <si>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</si>
  <si>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</si>
  <si>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</si>
  <si>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</si>
  <si>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</si>
  <si>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</si>
  <si>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</si>
  <si>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</si>
  <si>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</si>
  <si>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</si>
  <si>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</si>
  <si>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</si>
  <si>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</si>
  <si>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</si>
  <si>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</si>
  <si>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</si>
  <si>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</si>
  <si>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</si>
  <si>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</si>
  <si>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</si>
  <si>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</si>
  <si>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</si>
  <si>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</si>
  <si>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</si>
  <si>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</si>
  <si>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</si>
  <si>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</si>
  <si>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</si>
  <si>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</si>
  <si>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</si>
  <si>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</si>
  <si>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</si>
  <si>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</si>
  <si>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</si>
  <si>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</si>
  <si>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</si>
  <si>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</si>
  <si>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</si>
  <si>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</si>
  <si>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</si>
  <si>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</si>
  <si>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</si>
  <si>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</si>
  <si>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</si>
  <si>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</si>
  <si>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</si>
  <si>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</si>
  <si>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</si>
  <si>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</si>
  <si>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</si>
  <si>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</si>
  <si>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</si>
  <si>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</si>
  <si>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</si>
  <si>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</si>
  <si>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</si>
  <si>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</si>
  <si>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</si>
  <si>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</si>
  <si>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</si>
  <si>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</si>
  <si>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</si>
  <si>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</si>
  <si>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</si>
  <si>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</si>
  <si>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</si>
  <si>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</si>
  <si>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</si>
  <si>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</si>
  <si>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</si>
  <si>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</si>
  <si>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</si>
  <si>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</si>
  <si>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</si>
  <si>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</si>
  <si>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</si>
  <si>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</si>
  <si>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</si>
  <si>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</si>
  <si>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</si>
  <si>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</si>
  <si>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</si>
  <si>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</si>
  <si>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</si>
  <si>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</si>
  <si>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</si>
  <si>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</si>
  <si>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</si>
  <si>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</si>
  <si>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</si>
  <si>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</si>
  <si>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</si>
  <si>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</si>
  <si>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</si>
  <si>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</si>
  <si>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</si>
  <si>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</si>
  <si>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</si>
  <si>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</si>
  <si>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</si>
  <si>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</si>
  <si>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</si>
  <si>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</si>
  <si>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</si>
  <si>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</si>
  <si>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</si>
  <si>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</si>
  <si>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</si>
  <si>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</si>
  <si>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</si>
  <si>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</si>
  <si>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</si>
  <si>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</si>
  <si>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</si>
  <si>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</si>
  <si>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</si>
  <si>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</si>
  <si>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</si>
  <si>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</si>
  <si>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</si>
  <si>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</si>
  <si>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</si>
  <si>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</si>
  <si>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</si>
  <si>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</si>
  <si>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</si>
  <si>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</si>
  <si>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</si>
  <si>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</si>
  <si>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</si>
  <si>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</si>
  <si>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</si>
  <si>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</si>
  <si>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</si>
  <si>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</si>
  <si>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</si>
  <si>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</si>
  <si>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</si>
  <si>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</si>
  <si>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</si>
  <si>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</si>
  <si>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</si>
  <si>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</si>
  <si>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</si>
  <si>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</si>
  <si>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</si>
  <si>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</si>
  <si>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</si>
  <si>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</si>
  <si>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</si>
  <si>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</si>
  <si>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</si>
  <si>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</si>
  <si>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</si>
  <si>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</si>
  <si>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</si>
  <si>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</si>
  <si>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</si>
  <si>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</si>
  <si>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</si>
  <si>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</si>
  <si>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</si>
  <si>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</si>
  <si>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</si>
  <si>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</si>
  <si>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</si>
  <si>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</si>
  <si>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</si>
  <si>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</si>
  <si>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</si>
  <si>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</si>
  <si>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</si>
  <si>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</si>
  <si>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</si>
  <si>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</si>
  <si>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</si>
  <si>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</si>
  <si>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</si>
  <si>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</si>
  <si>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</si>
  <si>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</si>
  <si>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</si>
  <si>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</si>
  <si>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</si>
  <si>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</si>
  <si>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</si>
  <si>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</si>
  <si>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</si>
  <si>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</si>
  <si>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</si>
  <si>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</si>
  <si>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</si>
  <si>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</si>
  <si>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</si>
  <si>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</si>
  <si>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</si>
  <si>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</si>
  <si>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</si>
  <si>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</si>
  <si>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</si>
  <si>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</si>
  <si>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</si>
  <si>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</si>
  <si>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</si>
  <si>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</si>
  <si>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</si>
  <si>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</si>
  <si>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</si>
  <si>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</si>
  <si>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</si>
  <si>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</si>
  <si>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</si>
  <si>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</si>
  <si>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</si>
  <si>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</si>
  <si>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</si>
  <si>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</si>
  <si>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</si>
  <si>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</si>
  <si>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</si>
  <si>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</si>
  <si>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</si>
  <si>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</si>
  <si>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</si>
  <si>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</si>
  <si>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</si>
  <si>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</si>
  <si>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</si>
  <si>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</si>
  <si>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</si>
  <si>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</si>
  <si>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</si>
  <si>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</si>
  <si>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</si>
  <si>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</si>
  <si>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</si>
  <si>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</si>
  <si>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</si>
  <si>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</si>
  <si>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</si>
  <si>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</si>
  <si>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</si>
  <si>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</si>
  <si>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</si>
  <si>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</si>
  <si>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</si>
  <si>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</si>
  <si>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</si>
  <si>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</si>
  <si>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</si>
  <si>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</si>
  <si>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</si>
  <si>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</si>
  <si>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</si>
  <si>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</si>
  <si>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</si>
  <si>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</si>
  <si>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</si>
  <si>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</si>
  <si>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</si>
  <si>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</si>
  <si>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</si>
  <si>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</si>
  <si>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</si>
  <si>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</si>
  <si>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</si>
  <si>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</si>
  <si>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</si>
  <si>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</si>
  <si>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</si>
  <si>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</si>
  <si>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</si>
  <si>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</si>
  <si>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</si>
  <si>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</si>
  <si>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</si>
  <si>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</si>
  <si>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</si>
  <si>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</si>
  <si>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</si>
  <si>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</si>
  <si>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</si>
  <si>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</si>
  <si>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</si>
  <si>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</si>
  <si>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</si>
  <si>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</si>
  <si>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</si>
  <si>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</si>
  <si>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</si>
  <si>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</si>
  <si>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</si>
  <si>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</si>
  <si>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</si>
  <si>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</si>
  <si>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</si>
  <si>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</si>
  <si>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</si>
  <si>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</si>
  <si>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</si>
  <si>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</si>
  <si>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</si>
  <si>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</si>
  <si>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</si>
  <si>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</si>
  <si>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</si>
  <si>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</si>
  <si>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</si>
  <si>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</si>
  <si>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</si>
  <si>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</si>
  <si>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</si>
  <si>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</si>
  <si>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</si>
  <si>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</si>
  <si>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</si>
  <si>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</si>
  <si>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</si>
  <si>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</si>
  <si>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</si>
  <si>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</si>
  <si>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</si>
  <si>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</si>
  <si>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</si>
  <si>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</si>
  <si>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</si>
  <si>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</si>
  <si>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</si>
  <si>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</si>
  <si>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</si>
  <si>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</si>
  <si>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</si>
  <si>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</si>
  <si>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</si>
  <si>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</si>
  <si>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</si>
  <si>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</si>
  <si>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</si>
  <si>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</si>
  <si>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</si>
  <si>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</si>
  <si>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</si>
  <si>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</si>
  <si>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</si>
  <si>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</si>
  <si>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</si>
  <si>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</si>
  <si>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</si>
  <si>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</si>
  <si>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</si>
  <si>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</si>
  <si>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</si>
  <si>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</si>
  <si>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</si>
  <si>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</si>
  <si>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</si>
  <si>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</si>
  <si>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</si>
  <si>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</si>
  <si>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</si>
  <si>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</si>
  <si>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</si>
  <si>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</si>
  <si>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</si>
  <si>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</si>
  <si>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</si>
  <si>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</si>
  <si>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</si>
  <si>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</si>
  <si>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</si>
  <si>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</si>
  <si>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</si>
  <si>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</si>
  <si>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</si>
  <si>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</si>
  <si>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</si>
  <si>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</si>
  <si>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</si>
  <si>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</si>
  <si>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</si>
  <si>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</si>
  <si>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</si>
  <si>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</si>
  <si>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</si>
  <si>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</si>
  <si>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</si>
  <si>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</si>
  <si>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</si>
  <si>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</si>
  <si>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</si>
  <si>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</si>
  <si>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</si>
  <si>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</si>
  <si>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</si>
  <si>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</si>
  <si>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</si>
  <si>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</si>
  <si>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</si>
  <si>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</si>
  <si>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</si>
  <si>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</si>
  <si>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</si>
  <si>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</si>
  <si>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</si>
  <si>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</si>
  <si>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</si>
  <si>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</si>
  <si>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</si>
  <si>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</si>
  <si>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</si>
  <si>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</si>
  <si>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</si>
  <si>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</si>
  <si>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</si>
  <si>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</si>
  <si>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</si>
  <si>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</si>
  <si>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</si>
  <si>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</si>
  <si>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</si>
  <si>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</si>
  <si>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</si>
  <si>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</si>
  <si>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</si>
  <si>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</si>
  <si>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</si>
  <si>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</si>
  <si>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</si>
  <si>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</si>
  <si>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</si>
  <si>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</si>
  <si>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</si>
  <si>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</si>
  <si>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</si>
  <si>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</si>
  <si>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</si>
  <si>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</si>
  <si>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</si>
  <si>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</si>
  <si>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</si>
  <si>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</si>
  <si>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</si>
  <si>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</si>
  <si>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</si>
  <si>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</si>
  <si>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</si>
  <si>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</si>
  <si>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</si>
  <si>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</si>
  <si>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</si>
  <si>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</si>
  <si>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</si>
  <si>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</si>
  <si>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</si>
  <si>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</si>
  <si>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</si>
  <si>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</si>
  <si>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</si>
  <si>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</si>
  <si>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</si>
  <si>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</si>
  <si>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</si>
  <si>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</si>
  <si>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</si>
  <si>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</si>
  <si>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</si>
  <si>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</si>
  <si>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</si>
  <si>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</si>
  <si>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</si>
  <si>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</si>
  <si>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</si>
  <si>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</si>
  <si>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</si>
  <si>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</si>
  <si>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</si>
  <si>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</si>
  <si>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</si>
  <si>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</si>
  <si>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</si>
  <si>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</si>
  <si>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</si>
  <si>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</si>
  <si>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</si>
  <si>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</si>
  <si>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</si>
  <si>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</si>
  <si>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</si>
  <si>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</si>
  <si>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</si>
  <si>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</si>
  <si>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</si>
  <si>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</si>
  <si>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</si>
  <si>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</si>
  <si>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</si>
  <si>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</si>
  <si>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</si>
  <si>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</si>
  <si>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</si>
  <si>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</si>
  <si>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</si>
  <si>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</si>
  <si>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</si>
  <si>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</si>
  <si>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</si>
  <si>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</si>
  <si>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</si>
  <si>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</si>
  <si>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</si>
  <si>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</si>
  <si>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</si>
  <si>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</si>
  <si>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</si>
  <si>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</si>
  <si>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</si>
  <si>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</si>
  <si>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</si>
  <si>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</si>
  <si>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</si>
  <si>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</si>
  <si>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</si>
  <si>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</si>
  <si>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</si>
  <si>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</si>
  <si>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</si>
  <si>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</si>
  <si>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</si>
  <si>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</si>
  <si>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</si>
  <si>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</si>
  <si>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</si>
  <si>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</si>
  <si>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</si>
  <si>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</si>
  <si>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</si>
  <si>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</si>
  <si>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</si>
  <si>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</si>
  <si>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</si>
  <si>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</si>
  <si>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</si>
  <si>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</si>
  <si>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</si>
  <si>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</si>
  <si>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</si>
  <si>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</si>
  <si>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</si>
  <si>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</si>
  <si>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</si>
  <si>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</si>
  <si>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</si>
  <si>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</si>
  <si>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</si>
  <si>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</si>
  <si>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</si>
  <si>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</si>
  <si>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</si>
  <si>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</si>
  <si>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</si>
  <si>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</si>
  <si>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</si>
  <si>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</si>
  <si>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</si>
  <si>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</si>
  <si>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</si>
  <si>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</si>
  <si>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</si>
  <si>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</si>
  <si>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</si>
  <si>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</si>
  <si>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</si>
  <si>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</si>
  <si>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</si>
  <si>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</si>
  <si>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</si>
  <si>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</si>
  <si>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</si>
  <si>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</si>
  <si>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</si>
  <si>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</si>
  <si>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</si>
  <si>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</si>
  <si>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</si>
  <si>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</si>
  <si>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</si>
  <si>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</si>
  <si>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</si>
  <si>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</si>
  <si>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</si>
  <si>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</si>
  <si>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</si>
  <si>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</si>
  <si>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</si>
  <si>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</si>
  <si>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</si>
  <si>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</si>
  <si>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</si>
  <si>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</si>
  <si>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</si>
  <si>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</si>
  <si>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</si>
  <si>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</si>
  <si>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</si>
  <si>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</si>
  <si>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</si>
  <si>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</si>
  <si>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</si>
  <si>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</si>
  <si>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</si>
  <si>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</si>
  <si>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</si>
  <si>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</si>
  <si>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</si>
  <si>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</si>
  <si>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</si>
  <si>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</si>
  <si>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</si>
  <si>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</si>
  <si>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</si>
  <si>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</si>
  <si>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</si>
  <si>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</si>
  <si>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</si>
  <si>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</si>
  <si>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</si>
  <si>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</si>
  <si>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</si>
  <si>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</si>
  <si>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</si>
  <si>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</si>
  <si>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</si>
  <si>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</si>
  <si>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</si>
  <si>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</si>
  <si>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</si>
  <si>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</si>
  <si>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</si>
  <si>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</si>
  <si>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</si>
  <si>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</si>
  <si>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</si>
  <si>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</si>
  <si>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</si>
  <si>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</si>
  <si>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</si>
  <si>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</si>
  <si>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</si>
  <si>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</si>
  <si>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</si>
  <si>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</si>
  <si>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</si>
  <si>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</si>
  <si>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</si>
  <si>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</si>
  <si>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</si>
  <si>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</si>
  <si>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</si>
  <si>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</si>
  <si>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</si>
  <si>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</si>
  <si>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</si>
  <si>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</si>
  <si>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</si>
  <si>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</si>
  <si>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</si>
  <si>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</si>
  <si>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</si>
  <si>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</si>
  <si>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</si>
  <si>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</si>
  <si>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</si>
  <si>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</si>
  <si>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</si>
  <si>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</si>
  <si>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</si>
  <si>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</si>
  <si>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</si>
  <si>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</si>
  <si>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</si>
  <si>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</si>
  <si>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</si>
  <si>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</si>
  <si>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</si>
  <si>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</si>
  <si>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</si>
  <si>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</si>
  <si>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</si>
  <si>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</si>
  <si>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</si>
  <si>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</si>
  <si>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</si>
  <si>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</si>
  <si>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</si>
  <si>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</si>
  <si>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</si>
  <si>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</si>
  <si>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</si>
  <si>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</si>
  <si>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</si>
  <si>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</si>
  <si>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</si>
  <si>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</si>
  <si>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</si>
  <si>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</si>
  <si>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</si>
  <si>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</si>
  <si>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</si>
  <si>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</si>
  <si>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</si>
  <si>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</si>
  <si>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</si>
  <si>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</si>
  <si>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</si>
  <si>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</si>
  <si>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</si>
  <si>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</si>
  <si>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</si>
  <si>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</si>
  <si>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</si>
  <si>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</si>
  <si>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</si>
  <si>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</si>
  <si>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</si>
  <si>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</si>
  <si>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</si>
  <si>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</si>
  <si>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</si>
  <si>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</si>
  <si>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</si>
  <si>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</si>
  <si>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</si>
  <si>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</si>
  <si>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</si>
  <si>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</si>
  <si>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</si>
  <si>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</si>
  <si>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</si>
  <si>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</si>
  <si>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</si>
  <si>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</si>
  <si>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</si>
  <si>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</si>
  <si>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</si>
  <si>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</si>
  <si>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</si>
  <si>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</si>
  <si>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</si>
  <si>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</si>
  <si>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</si>
  <si>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</si>
  <si>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</si>
  <si>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</si>
  <si>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</si>
  <si>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</si>
  <si>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</si>
  <si>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</si>
  <si>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</si>
  <si>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</si>
  <si>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</si>
  <si>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</si>
  <si>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</si>
  <si>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</si>
  <si>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</si>
  <si>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</si>
  <si>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</si>
  <si>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</si>
  <si>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</si>
  <si>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</si>
  <si>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</si>
  <si>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</si>
  <si>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</si>
  <si>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</si>
  <si>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</si>
  <si>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</si>
  <si>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</si>
  <si>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</si>
  <si>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</si>
  <si>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</si>
  <si>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</si>
  <si>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</si>
  <si>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</si>
  <si>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</si>
  <si>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</si>
  <si>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</si>
  <si>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</si>
  <si>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</si>
  <si>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</si>
  <si>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</si>
  <si>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</si>
  <si>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</si>
  <si>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</si>
  <si>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</si>
  <si>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</si>
  <si>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</si>
  <si>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</si>
  <si>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</si>
  <si>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</si>
  <si>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</si>
  <si>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</si>
  <si>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</si>
  <si>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</si>
  <si>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</si>
  <si>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</si>
  <si>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</si>
  <si>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</si>
  <si>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</si>
  <si>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</si>
  <si>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</si>
  <si>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</si>
  <si>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</si>
  <si>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</si>
  <si>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</si>
  <si>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</si>
  <si>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</si>
  <si>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</si>
  <si>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</si>
  <si>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</si>
  <si>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</si>
  <si>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</si>
  <si>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</si>
  <si>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</si>
  <si>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</si>
  <si>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</si>
  <si>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</si>
  <si>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</si>
  <si>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</si>
  <si>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</si>
  <si>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</si>
  <si>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</si>
  <si>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</si>
  <si>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</si>
  <si>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</si>
  <si>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</si>
  <si>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</si>
  <si>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</si>
  <si>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</si>
  <si>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</si>
  <si>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</si>
  <si>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</si>
  <si>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</si>
  <si>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</si>
  <si>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</si>
  <si>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</si>
  <si>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</si>
  <si>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</si>
  <si>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</si>
  <si>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</si>
  <si>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</si>
  <si>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</si>
  <si>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</si>
  <si>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</si>
  <si>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</si>
  <si>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</si>
  <si>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</si>
  <si>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</si>
  <si>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</si>
  <si>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</si>
  <si>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</si>
  <si>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</si>
  <si>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</si>
  <si>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</si>
  <si>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</si>
  <si>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</si>
  <si>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</si>
  <si>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</si>
  <si>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</si>
  <si>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</si>
  <si>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</si>
  <si>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</si>
  <si>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</si>
  <si>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</si>
  <si>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</si>
  <si>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</si>
  <si>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</si>
  <si>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</si>
  <si>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</si>
  <si>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</si>
  <si>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</si>
  <si>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</si>
  <si>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</si>
  <si>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</si>
  <si>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</si>
  <si>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</si>
  <si>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</si>
  <si>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</si>
  <si>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</si>
  <si>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</si>
  <si>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</si>
  <si>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</si>
  <si>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</si>
  <si>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</si>
  <si>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</si>
  <si>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</si>
  <si>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</si>
  <si>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</si>
  <si>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</si>
  <si>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</si>
  <si>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</si>
  <si>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</si>
  <si>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</si>
  <si>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</si>
  <si>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</si>
  <si>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</si>
  <si>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</si>
  <si>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</si>
  <si>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</si>
  <si>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</si>
  <si>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</si>
  <si>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</si>
  <si>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</si>
  <si>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</si>
  <si>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</si>
  <si>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</si>
  <si>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</si>
  <si>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</si>
  <si>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</si>
  <si>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</si>
  <si>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</si>
  <si>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</si>
  <si>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</si>
  <si>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</si>
  <si>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</si>
  <si>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</si>
  <si>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</si>
  <si>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</si>
  <si>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</si>
  <si>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</si>
  <si>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</si>
  <si>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</si>
  <si>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</si>
  <si>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</si>
  <si>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</si>
  <si>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</si>
  <si>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</si>
  <si>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</si>
  <si>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</si>
  <si>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</si>
  <si>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</si>
  <si>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</si>
  <si>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</si>
  <si>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</si>
  <si>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</si>
  <si>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</si>
  <si>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</si>
  <si>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</si>
  <si>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</si>
  <si>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</si>
  <si>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</si>
  <si>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</si>
  <si>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</si>
  <si>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</si>
  <si>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</si>
  <si>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</si>
  <si>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</si>
  <si>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</si>
  <si>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</si>
  <si>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</si>
  <si>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</si>
  <si>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</si>
  <si>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</si>
  <si>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</si>
  <si>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</si>
  <si>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</si>
  <si>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</si>
  <si>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</si>
  <si>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</si>
  <si>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</si>
  <si>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</si>
  <si>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</si>
  <si>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</si>
  <si>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</si>
  <si>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</si>
  <si>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</si>
  <si>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</si>
  <si>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</si>
  <si>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</si>
  <si>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</si>
  <si>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</si>
  <si>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</si>
  <si>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</si>
  <si>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</si>
  <si>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</si>
  <si>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</si>
  <si>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</si>
  <si>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</si>
  <si>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</si>
  <si>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</si>
  <si>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</si>
  <si>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</si>
  <si>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</si>
  <si>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</si>
  <si>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</si>
  <si>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</si>
  <si>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</si>
  <si>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</si>
  <si>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</si>
  <si>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</si>
  <si>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</si>
  <si>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</si>
  <si>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</si>
  <si>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</si>
  <si>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</si>
  <si>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</si>
  <si>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</si>
  <si>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</si>
  <si>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</si>
  <si>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</si>
  <si>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</si>
  <si>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</si>
  <si>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</si>
  <si>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</si>
  <si>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</si>
  <si>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</si>
  <si>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</si>
  <si>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</si>
  <si>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</si>
  <si>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</si>
  <si>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</si>
  <si>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</si>
  <si>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</si>
  <si>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</si>
  <si>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</si>
  <si>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</si>
  <si>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</si>
  <si>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</si>
  <si>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</si>
  <si>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</si>
  <si>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</si>
  <si>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</si>
  <si>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</si>
  <si>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</si>
  <si>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</si>
  <si>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</si>
  <si>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</si>
  <si>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</si>
  <si>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</si>
  <si>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</si>
  <si>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</si>
  <si>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</si>
  <si>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</si>
  <si>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</si>
  <si>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</si>
  <si>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</si>
  <si>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</si>
  <si>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</si>
  <si>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</si>
  <si>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</si>
  <si>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</si>
  <si>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</si>
  <si>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</si>
  <si>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</si>
  <si>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</si>
  <si>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</si>
  <si>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</si>
  <si>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</si>
  <si>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</si>
  <si>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</si>
  <si>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</si>
  <si>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</si>
  <si>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</si>
  <si>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</si>
  <si>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</si>
  <si>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</si>
  <si>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</si>
  <si>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</si>
  <si>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</si>
  <si>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</si>
  <si>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</si>
  <si>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</si>
  <si>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</si>
  <si>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</si>
  <si>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</si>
  <si>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</si>
  <si>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</si>
  <si>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</si>
  <si>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</si>
  <si>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</si>
  <si>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</si>
  <si>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</si>
  <si>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</si>
  <si>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</si>
  <si>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</si>
  <si>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</si>
  <si>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</si>
  <si>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</si>
  <si>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</si>
  <si>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</si>
  <si>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</si>
  <si>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</si>
  <si>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</si>
  <si>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</si>
  <si>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</si>
  <si>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</si>
  <si>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</si>
  <si>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</si>
  <si>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</si>
  <si>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</si>
  <si>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</si>
  <si>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</si>
  <si>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</si>
  <si>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</si>
  <si>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</si>
  <si>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</si>
  <si>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</si>
  <si>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</si>
  <si>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</si>
  <si>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</si>
  <si>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</si>
  <si>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</si>
  <si>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</si>
  <si>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</si>
  <si>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</si>
  <si>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</si>
  <si>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</si>
  <si>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</si>
  <si>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</si>
  <si>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</si>
  <si>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</si>
  <si>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</si>
  <si>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</si>
  <si>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</si>
  <si>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</si>
  <si>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</si>
  <si>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</si>
  <si>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</si>
  <si>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</si>
  <si>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</si>
  <si>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</si>
  <si>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</si>
  <si>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</si>
  <si>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</si>
  <si>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</si>
  <si>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</si>
  <si>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</si>
  <si>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</si>
  <si>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</si>
  <si>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</si>
  <si>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</si>
  <si>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</si>
  <si>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</si>
  <si>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</si>
  <si>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</si>
  <si>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</si>
  <si>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</si>
  <si>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</si>
  <si>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</si>
  <si>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</si>
  <si>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</si>
  <si>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</si>
  <si>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</si>
  <si>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</si>
  <si>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</si>
  <si>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</si>
  <si>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</si>
  <si>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</si>
  <si>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</si>
  <si>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</si>
  <si>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</si>
  <si>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</si>
  <si>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</si>
  <si>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</si>
  <si>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</si>
  <si>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</si>
  <si>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</si>
  <si>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</si>
  <si>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</si>
  <si>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</si>
  <si>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</si>
  <si>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</si>
  <si>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</si>
  <si>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</si>
  <si>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</si>
  <si>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</si>
  <si>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</si>
  <si>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</si>
  <si>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</si>
  <si>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</si>
  <si>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</si>
  <si>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</si>
  <si>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</si>
  <si>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</si>
  <si>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</si>
  <si>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</si>
  <si>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</si>
  <si>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</si>
  <si>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</si>
  <si>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</si>
  <si>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</si>
  <si>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</si>
  <si>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</si>
  <si>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</si>
  <si>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</si>
  <si>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</si>
  <si>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</si>
  <si>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</si>
  <si>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</si>
  <si>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</si>
  <si>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</si>
  <si>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</si>
  <si>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</si>
  <si>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</si>
  <si>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</si>
  <si>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</si>
  <si>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</si>
  <si>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</si>
  <si>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</si>
  <si>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</si>
  <si>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</si>
  <si>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</si>
  <si>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</si>
  <si>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</si>
  <si>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</si>
  <si>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</si>
  <si>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</si>
  <si>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</si>
  <si>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</si>
  <si>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</si>
  <si>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</si>
  <si>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</si>
  <si>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</si>
  <si>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</si>
  <si>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</si>
  <si>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</si>
  <si>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</si>
  <si>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</si>
  <si>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</si>
  <si>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</si>
  <si>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</si>
  <si>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</si>
  <si>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</si>
  <si>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</si>
  <si>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</si>
  <si>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</si>
  <si>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</si>
  <si>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</si>
  <si>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</si>
  <si>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</si>
  <si>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</si>
  <si>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</si>
  <si>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</si>
  <si>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</si>
  <si>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</si>
  <si>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</si>
  <si>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</si>
  <si>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</si>
  <si>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</si>
  <si>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</si>
  <si>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</si>
  <si>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</si>
  <si>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</si>
  <si>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</si>
  <si>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</si>
  <si>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</si>
  <si>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</si>
  <si>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</si>
  <si>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</si>
  <si>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</si>
  <si>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</si>
  <si>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</si>
  <si>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</si>
  <si>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</si>
  <si>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</si>
  <si>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</si>
  <si>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</si>
  <si>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</si>
  <si>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</si>
  <si>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</si>
  <si>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</si>
  <si>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</si>
  <si>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</si>
  <si>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</si>
  <si>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</si>
  <si>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</si>
  <si>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</si>
  <si>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</si>
  <si>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</si>
  <si>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</si>
  <si>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</si>
  <si>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</si>
  <si>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</si>
  <si>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</si>
  <si>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</si>
  <si>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</si>
  <si>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</si>
  <si>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</si>
  <si>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</si>
  <si>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</si>
  <si>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</si>
  <si>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</si>
  <si>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</si>
  <si>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</si>
  <si>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</si>
  <si>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</si>
  <si>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</si>
  <si>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</si>
  <si>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</si>
  <si>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</si>
  <si>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</si>
  <si>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</si>
  <si>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</si>
  <si>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</si>
  <si>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</si>
  <si>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</si>
  <si>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</si>
  <si>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</si>
  <si>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</si>
  <si>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</si>
  <si>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</si>
  <si>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</si>
  <si>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</si>
  <si>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</si>
  <si>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</si>
  <si>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</si>
  <si>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</si>
  <si>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</si>
  <si>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</si>
  <si>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</si>
  <si>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</si>
  <si>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</si>
  <si>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</si>
  <si>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</si>
  <si>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</si>
  <si>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</si>
  <si>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</si>
  <si>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</si>
  <si>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</si>
  <si>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</si>
  <si>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</si>
  <si>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</si>
  <si>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</si>
  <si>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</si>
  <si>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</si>
  <si>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</si>
  <si>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</si>
  <si>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</si>
  <si>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</si>
  <si>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</si>
  <si>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</si>
  <si>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</si>
  <si>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</si>
  <si>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</si>
  <si>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</si>
  <si>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</si>
  <si>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</si>
  <si>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</si>
  <si>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</si>
  <si>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</si>
  <si>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</si>
  <si>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</si>
  <si>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</si>
  <si>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</si>
  <si>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</si>
  <si>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</si>
  <si>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</si>
  <si>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</si>
  <si>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</si>
  <si>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</si>
  <si>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</si>
  <si>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</si>
  <si>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</si>
  <si>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</si>
  <si>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</si>
  <si>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</si>
  <si>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</si>
  <si>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</si>
  <si>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</si>
  <si>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</si>
  <si>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</si>
  <si>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</si>
  <si>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</si>
  <si>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</si>
  <si>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</si>
  <si>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</si>
  <si>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</si>
  <si>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</si>
  <si>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</si>
  <si>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</si>
  <si>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</si>
  <si>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</si>
  <si>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</si>
  <si>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</si>
  <si>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</si>
  <si>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</si>
  <si>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</si>
  <si>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</si>
  <si>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</si>
  <si>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</si>
  <si>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</si>
  <si>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</si>
  <si>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</si>
  <si>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</si>
  <si>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</si>
  <si>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</si>
  <si>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</si>
  <si>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</si>
  <si>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</si>
  <si>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</si>
  <si>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</si>
  <si>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</si>
  <si>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</si>
  <si>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</si>
  <si>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</si>
  <si>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</si>
  <si>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</si>
  <si>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</si>
  <si>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</si>
  <si>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</si>
  <si>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</si>
  <si>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</si>
  <si>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</si>
  <si>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</si>
  <si>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</si>
  <si>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</si>
  <si>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</si>
  <si>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</si>
  <si>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</si>
  <si>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</si>
  <si>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</si>
  <si>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</si>
  <si>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</si>
  <si>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</si>
  <si>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</si>
  <si>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</si>
  <si>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</si>
  <si>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</si>
  <si>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</si>
  <si>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</si>
  <si>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</si>
  <si>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</si>
  <si>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</si>
  <si>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</si>
  <si>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</si>
  <si>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</si>
  <si>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</si>
  <si>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</si>
  <si>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</si>
  <si>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</si>
  <si>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</si>
  <si>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</si>
  <si>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</si>
  <si>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</si>
  <si>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</si>
  <si>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</si>
  <si>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</si>
  <si>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</si>
  <si>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</si>
  <si>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</si>
  <si>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</si>
  <si>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</si>
  <si>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</si>
  <si>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</si>
  <si>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</si>
  <si>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</si>
  <si>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</si>
  <si>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</si>
  <si>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</si>
  <si>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</si>
  <si>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</si>
  <si>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</si>
  <si>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</si>
  <si>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</si>
  <si>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</si>
  <si>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</si>
  <si>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</si>
  <si>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</si>
  <si>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</si>
  <si>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</si>
  <si>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</si>
  <si>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</si>
  <si>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</si>
  <si>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</si>
  <si>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</si>
  <si>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</si>
  <si>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</si>
  <si>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</si>
  <si>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</si>
  <si>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</si>
  <si>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</si>
  <si>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</si>
  <si>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</si>
  <si>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</si>
  <si>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</si>
  <si>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</si>
  <si>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</si>
  <si>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</si>
  <si>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</si>
  <si>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</si>
  <si>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</si>
  <si>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</si>
  <si>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</si>
  <si>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</si>
  <si>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</si>
  <si>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</si>
  <si>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</si>
  <si>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</si>
  <si>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</si>
  <si>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</si>
  <si>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</si>
  <si>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</si>
  <si>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</si>
  <si>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</si>
  <si>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</si>
  <si>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</si>
  <si>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</si>
  <si>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</si>
  <si>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</si>
  <si>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</si>
  <si>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</si>
  <si>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</si>
  <si>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</si>
  <si>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</si>
  <si>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</si>
  <si>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</si>
  <si>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</si>
  <si>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</si>
  <si>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</si>
  <si>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</si>
  <si>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</si>
  <si>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</si>
  <si>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</si>
  <si>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</si>
  <si>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</si>
  <si>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</si>
  <si>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</si>
  <si>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</si>
  <si>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</si>
  <si>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</si>
  <si>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</si>
  <si>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</si>
  <si>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</si>
  <si>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</si>
  <si>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</si>
  <si>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</si>
  <si>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</si>
  <si>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</si>
  <si>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</si>
  <si>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</si>
  <si>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</si>
  <si>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</si>
  <si>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</si>
  <si>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</si>
  <si>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</si>
  <si>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</si>
  <si>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</si>
  <si>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</si>
  <si>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</si>
  <si>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</si>
  <si>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</si>
  <si>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</si>
  <si>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</si>
  <si>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</si>
  <si>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</si>
  <si>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</si>
  <si>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</si>
  <si>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</si>
  <si>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</si>
  <si>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</si>
  <si>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</si>
  <si>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</si>
  <si>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</si>
  <si>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</si>
  <si>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</si>
  <si>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</si>
  <si>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</si>
  <si>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</si>
  <si>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</si>
  <si>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</si>
  <si>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</si>
  <si>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</si>
  <si>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</si>
  <si>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</si>
  <si>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</si>
  <si>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</si>
  <si>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</si>
  <si>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</si>
  <si>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</si>
  <si>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</si>
  <si>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</si>
  <si>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</si>
  <si>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</si>
  <si>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</si>
  <si>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</si>
  <si>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</si>
  <si>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</si>
  <si>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</si>
  <si>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</si>
  <si>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</si>
  <si>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</si>
  <si>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</si>
  <si>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</si>
  <si>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</si>
  <si>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</si>
  <si>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</si>
  <si>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</si>
  <si>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</si>
  <si>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</si>
  <si>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</si>
  <si>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</si>
  <si>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</si>
  <si>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</si>
  <si>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</si>
  <si>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</si>
  <si>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</si>
  <si>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</si>
  <si>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</si>
  <si>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</si>
  <si>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</si>
  <si>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</si>
  <si>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</si>
  <si>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</si>
  <si>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</si>
  <si>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</si>
  <si>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</si>
  <si>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</si>
  <si>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</si>
  <si>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</si>
  <si>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</si>
  <si>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</si>
  <si>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</si>
  <si>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</si>
  <si>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</si>
  <si>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</si>
  <si>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</si>
  <si>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</si>
  <si>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</si>
  <si>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</si>
  <si>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</si>
  <si>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</si>
  <si>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</si>
  <si>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</si>
  <si>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</si>
  <si>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</si>
  <si>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</si>
  <si>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</si>
  <si>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</si>
  <si>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</si>
  <si>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</si>
  <si>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</si>
  <si>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</si>
  <si>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</si>
  <si>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</si>
  <si>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</si>
  <si>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</si>
  <si>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</si>
  <si>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</si>
  <si>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</si>
  <si>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</si>
  <si>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</si>
  <si>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</si>
  <si>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</si>
  <si>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</si>
  <si>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</si>
  <si>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</si>
  <si>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</si>
  <si>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</si>
  <si>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</si>
  <si>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</si>
  <si>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</si>
  <si>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</si>
  <si>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</si>
  <si>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</si>
  <si>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</si>
  <si>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</si>
  <si>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</si>
  <si>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</si>
  <si>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</si>
  <si>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</si>
  <si>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</si>
  <si>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</si>
  <si>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</si>
  <si>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</si>
  <si>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</si>
  <si>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</si>
  <si>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</si>
  <si>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</si>
  <si>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</si>
  <si>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</si>
  <si>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</si>
  <si>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</si>
  <si>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</si>
  <si>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</si>
  <si>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</si>
  <si>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</si>
  <si>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</si>
  <si>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</si>
  <si>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</si>
  <si>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</si>
  <si>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</si>
  <si>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</si>
  <si>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</si>
  <si>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</si>
  <si>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</si>
  <si>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</si>
  <si>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</si>
  <si>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</si>
  <si>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</si>
  <si>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</si>
  <si>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</si>
  <si>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</si>
  <si>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</si>
  <si>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</si>
  <si>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</si>
  <si>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</si>
  <si>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</si>
  <si>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</si>
  <si>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</si>
  <si>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</si>
  <si>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</si>
  <si>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</si>
  <si>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</si>
  <si>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</si>
  <si>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</si>
  <si>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</si>
  <si>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</si>
  <si>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</si>
  <si>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</si>
  <si>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</si>
  <si>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</si>
  <si>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</si>
  <si>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</si>
  <si>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</si>
  <si>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</si>
  <si>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</si>
  <si>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</si>
  <si>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</si>
  <si>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</si>
  <si>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</si>
  <si>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</si>
  <si>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</si>
  <si>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</si>
  <si>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</si>
  <si>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</si>
  <si>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</si>
  <si>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</si>
  <si>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</si>
  <si>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</si>
  <si>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</si>
  <si>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</si>
  <si>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</si>
  <si>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</si>
  <si>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</si>
  <si>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</si>
  <si>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</si>
  <si>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</si>
  <si>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</si>
  <si>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</si>
  <si>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</si>
  <si>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</si>
  <si>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</si>
  <si>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</si>
  <si>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</si>
  <si>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</si>
  <si>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</si>
  <si>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</si>
  <si>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</si>
  <si>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</si>
  <si>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</si>
  <si>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</si>
  <si>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</si>
  <si>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</si>
  <si>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</si>
  <si>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</si>
  <si>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</si>
  <si>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</si>
  <si>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</si>
  <si>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</si>
  <si>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</si>
  <si>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</si>
  <si>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</si>
  <si>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</si>
  <si>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</si>
  <si>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</si>
  <si>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</si>
  <si>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</si>
  <si>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</si>
  <si>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</si>
  <si>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</si>
  <si>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</si>
  <si>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</si>
  <si>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</si>
  <si>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</si>
  <si>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</si>
  <si>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</si>
  <si>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</si>
  <si>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</si>
  <si>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</si>
  <si>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</si>
  <si>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</si>
  <si>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</si>
  <si>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</si>
  <si>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</si>
  <si>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</si>
  <si>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</si>
  <si>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</si>
  <si>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</si>
  <si>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</si>
  <si>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</si>
  <si>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</si>
  <si>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</si>
  <si>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</si>
  <si>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</si>
  <si>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</si>
  <si>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</si>
  <si>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</si>
  <si>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</si>
  <si>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</si>
  <si>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</si>
  <si>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</si>
  <si>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</si>
  <si>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</si>
  <si>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</si>
  <si>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</si>
  <si>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</si>
  <si>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</si>
  <si>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</si>
  <si>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</si>
  <si>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</si>
  <si>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</si>
  <si>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</si>
  <si>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</si>
  <si>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</si>
  <si>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</si>
  <si>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</si>
  <si>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</si>
  <si>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</si>
  <si>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</si>
  <si>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</si>
  <si>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</si>
  <si>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</si>
  <si>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</si>
  <si>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</si>
  <si>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</si>
  <si>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</si>
  <si>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</si>
  <si>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</si>
  <si>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</si>
  <si>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</si>
  <si>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</si>
  <si>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</si>
  <si>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</si>
  <si>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</si>
  <si>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</si>
  <si>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</si>
  <si>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</si>
  <si>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</si>
  <si>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</si>
  <si>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</si>
  <si>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</si>
  <si>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</si>
  <si>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</si>
  <si>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</si>
  <si>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</si>
  <si>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</si>
  <si>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</si>
  <si>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</si>
  <si>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</si>
  <si>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</si>
  <si>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</si>
  <si>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</si>
  <si>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</si>
  <si>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</si>
  <si>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</si>
  <si>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</si>
  <si>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</si>
  <si>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</si>
  <si>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</si>
  <si>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</si>
  <si>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</si>
  <si>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</si>
  <si>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</si>
  <si>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</si>
  <si>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</si>
  <si>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</si>
  <si>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</si>
  <si>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</si>
  <si>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</si>
  <si>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</si>
  <si>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</si>
  <si>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</si>
  <si>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</si>
  <si>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</si>
  <si>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</si>
  <si>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</si>
  <si>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</si>
  <si>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</si>
  <si>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</si>
  <si>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</si>
  <si>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</si>
  <si>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</si>
  <si>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</si>
  <si>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</si>
  <si>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</si>
  <si>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</si>
  <si>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</si>
  <si>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</si>
  <si>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</si>
  <si>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</si>
  <si>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</si>
  <si>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</si>
  <si>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</si>
  <si>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</si>
  <si>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</si>
  <si>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</si>
  <si>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</si>
  <si>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</si>
  <si>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</si>
  <si>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</si>
  <si>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</si>
  <si>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</si>
  <si>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</si>
  <si>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</si>
  <si>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</si>
  <si>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</si>
  <si>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</si>
  <si>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</si>
  <si>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</si>
  <si>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</si>
  <si>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</si>
  <si>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</si>
  <si>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</si>
  <si>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</si>
  <si>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</si>
  <si>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</si>
  <si>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</si>
  <si>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</si>
  <si>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</si>
  <si>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</si>
  <si>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</si>
  <si>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</si>
  <si>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</si>
  <si>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</si>
  <si>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</si>
  <si>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</si>
  <si>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</si>
  <si>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</si>
  <si>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</si>
  <si>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</si>
  <si>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</si>
  <si>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</si>
  <si>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</si>
  <si>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</si>
  <si>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</si>
  <si>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</si>
  <si>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</si>
  <si>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</si>
  <si>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</si>
  <si>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</si>
  <si>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</si>
  <si>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</si>
  <si>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</si>
  <si>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</si>
  <si>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</si>
  <si>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</si>
  <si>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</si>
  <si>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</si>
  <si>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</si>
  <si>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</si>
  <si>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</si>
  <si>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</si>
  <si>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</si>
  <si>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</si>
  <si>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</si>
  <si>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</si>
  <si>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</si>
  <si>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</si>
  <si>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</si>
  <si>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</si>
  <si>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</si>
  <si>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</si>
  <si>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</si>
  <si>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</si>
  <si>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</si>
  <si>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</si>
  <si>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</si>
  <si>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</si>
  <si>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</si>
  <si>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</si>
  <si>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</si>
  <si>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</si>
  <si>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</si>
  <si>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</si>
  <si>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</si>
  <si>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</si>
  <si>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</si>
  <si>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</si>
  <si>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</si>
  <si>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</si>
  <si>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</si>
  <si>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</si>
  <si>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</si>
  <si>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</si>
  <si>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</si>
  <si>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</si>
  <si>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</si>
  <si>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</si>
  <si>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</si>
  <si>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</si>
  <si>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</si>
  <si>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</si>
  <si>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</si>
  <si>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</si>
  <si>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</si>
  <si>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</si>
  <si>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</si>
  <si>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</si>
  <si>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</si>
  <si>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</si>
  <si>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</si>
  <si>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</si>
  <si>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</si>
  <si>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</si>
  <si>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</si>
  <si>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</si>
  <si>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</si>
  <si>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</si>
  <si>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</si>
  <si>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</si>
  <si>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</si>
  <si>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</si>
  <si>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</si>
  <si>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</si>
  <si>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</si>
  <si>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</si>
  <si>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</si>
  <si>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</si>
  <si>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</si>
  <si>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</si>
  <si>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</si>
  <si>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</si>
  <si>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</si>
  <si>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</si>
  <si>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</si>
  <si>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</si>
  <si>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</si>
  <si>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</si>
  <si>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</si>
  <si>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</si>
  <si>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</si>
  <si>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</si>
  <si>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</si>
  <si>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</si>
  <si>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</si>
  <si>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</si>
  <si>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</si>
  <si>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</si>
  <si>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</si>
  <si>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</si>
  <si>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</si>
  <si>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</si>
  <si>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</si>
  <si>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</si>
  <si>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</si>
  <si>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</si>
  <si>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</si>
  <si>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</si>
  <si>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</si>
  <si>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</si>
  <si>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</si>
  <si>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</si>
  <si>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</si>
  <si>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</si>
  <si>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</si>
  <si>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</si>
  <si>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</si>
  <si>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</si>
  <si>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</si>
  <si>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</si>
  <si>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</si>
  <si>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</si>
  <si>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</si>
  <si>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</si>
  <si>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</si>
  <si>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</si>
  <si>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</si>
  <si>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</si>
  <si>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</si>
  <si>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</si>
  <si>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</si>
  <si>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</si>
  <si>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</si>
  <si>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</si>
  <si>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</si>
  <si>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</si>
  <si>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</si>
  <si>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</si>
  <si>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</si>
  <si>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</si>
  <si>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</si>
  <si>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</si>
  <si>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</si>
  <si>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</si>
  <si>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</si>
  <si>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</si>
  <si>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</si>
  <si>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</si>
  <si>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</si>
  <si>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</si>
  <si>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</si>
  <si>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</si>
  <si>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</si>
  <si>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</si>
  <si>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</si>
  <si>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</si>
  <si>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</si>
  <si>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</si>
  <si>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</si>
  <si>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</si>
  <si>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</si>
  <si>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</si>
  <si>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</si>
  <si>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</si>
  <si>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</si>
  <si>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</si>
  <si>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</si>
  <si>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</si>
  <si>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</si>
  <si>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</si>
  <si>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</si>
  <si>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</si>
  <si>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</si>
  <si>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</si>
  <si>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</si>
  <si>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</si>
  <si>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</si>
  <si>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</si>
  <si>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</si>
  <si>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</si>
  <si>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</si>
  <si>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</si>
  <si>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</si>
  <si>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</si>
  <si>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</si>
  <si>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</si>
  <si>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</si>
  <si>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</si>
  <si>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</si>
  <si>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</si>
  <si>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</si>
  <si>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</si>
  <si>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</si>
  <si>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</si>
  <si>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</si>
  <si>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</si>
  <si>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</si>
  <si>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</si>
  <si>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</si>
  <si>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</si>
  <si>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</si>
  <si>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</si>
  <si>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</si>
  <si>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</si>
  <si>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</si>
  <si>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</si>
  <si>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</si>
  <si>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</si>
  <si>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</si>
  <si>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</si>
  <si>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</si>
  <si>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</si>
  <si>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</si>
  <si>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</si>
  <si>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</si>
  <si>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</si>
  <si>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</si>
  <si>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</si>
  <si>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</si>
  <si>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</si>
  <si>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</si>
  <si>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</si>
  <si>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</si>
  <si>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</si>
  <si>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</si>
  <si>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</si>
  <si>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</si>
  <si>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</si>
  <si>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</si>
  <si>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</si>
  <si>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</si>
  <si>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</si>
  <si>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</si>
  <si>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</si>
  <si>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</si>
  <si>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</si>
  <si>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</si>
  <si>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</si>
  <si>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</si>
  <si>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</si>
  <si>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</si>
  <si>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</si>
  <si>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</si>
  <si>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</si>
  <si>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</si>
  <si>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</si>
  <si>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</si>
  <si>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</si>
  <si>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</si>
  <si>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</si>
  <si>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</si>
  <si>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</si>
  <si>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</si>
  <si>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</si>
  <si>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</si>
  <si>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</si>
  <si>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</si>
  <si>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</si>
  <si>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</si>
  <si>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</si>
  <si>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</si>
  <si>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</si>
  <si>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</si>
  <si>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</si>
  <si>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</si>
  <si>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</si>
  <si>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</si>
  <si>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</si>
  <si>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</si>
  <si>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</si>
  <si>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</si>
  <si>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</si>
  <si>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</si>
  <si>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</si>
  <si>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</si>
  <si>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</si>
  <si>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</si>
  <si>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</si>
  <si>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</si>
  <si>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</si>
  <si>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</si>
  <si>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</si>
  <si>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</si>
  <si>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</si>
  <si>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</si>
  <si>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</si>
  <si>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</si>
  <si>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</si>
  <si>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</si>
  <si>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</si>
  <si>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</si>
  <si>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</si>
  <si>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</si>
  <si>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</si>
  <si>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</si>
  <si>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</si>
  <si>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</si>
  <si>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</si>
  <si>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</si>
  <si>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</si>
  <si>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</si>
  <si>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</si>
  <si>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</si>
  <si>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</si>
  <si>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</si>
  <si>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</si>
  <si>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</si>
  <si>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</si>
  <si>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</si>
  <si>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</si>
  <si>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</si>
  <si>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</si>
  <si>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</si>
  <si>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</si>
  <si>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</si>
  <si>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</si>
  <si>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</si>
  <si>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</si>
  <si>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</si>
  <si>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</si>
  <si>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</si>
  <si>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</si>
  <si>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</si>
  <si>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</si>
  <si>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</si>
  <si>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</si>
  <si>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</si>
  <si>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</si>
  <si>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</si>
  <si>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</si>
  <si>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</si>
  <si>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</si>
  <si>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</si>
  <si>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</si>
  <si>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</si>
  <si>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</si>
  <si>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</si>
  <si>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</si>
  <si>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</si>
  <si>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</si>
  <si>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</si>
  <si>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</si>
  <si>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</si>
  <si>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</si>
  <si>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</si>
  <si>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</si>
  <si>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</si>
  <si>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</si>
  <si>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</si>
  <si>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</si>
  <si>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</si>
  <si>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</si>
  <si>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</si>
  <si>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</si>
  <si>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</si>
  <si>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</si>
  <si>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</si>
  <si>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</si>
  <si>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</si>
  <si>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</si>
  <si>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</si>
  <si>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</si>
  <si>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</si>
  <si>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</si>
  <si>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</si>
  <si>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</si>
  <si>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</si>
  <si>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</si>
  <si>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</si>
  <si>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</si>
  <si>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</si>
  <si>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</si>
  <si>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</si>
  <si>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</si>
  <si>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</si>
  <si>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</si>
  <si>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</si>
  <si>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</si>
  <si>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</si>
  <si>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</si>
  <si>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</si>
  <si>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</si>
  <si>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</si>
  <si>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</si>
  <si>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</si>
  <si>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</si>
  <si>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</si>
  <si>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</si>
  <si>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</si>
  <si>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</si>
  <si>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</si>
  <si>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</si>
  <si>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</si>
  <si>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</si>
  <si>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</si>
  <si>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</si>
  <si>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</si>
  <si>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</si>
  <si>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</si>
  <si>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</si>
  <si>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</si>
  <si>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</si>
  <si>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</si>
  <si>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</si>
  <si>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</si>
  <si>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</si>
  <si>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</si>
  <si>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</si>
  <si>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</si>
  <si>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</si>
  <si>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</si>
  <si>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</si>
  <si>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</si>
  <si>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</si>
  <si>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</si>
  <si>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</si>
  <si>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</si>
  <si>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</si>
  <si>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</si>
  <si>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</si>
  <si>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</si>
  <si>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</si>
  <si>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</si>
  <si>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</si>
  <si>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</si>
  <si>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</si>
  <si>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</si>
  <si>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</si>
  <si>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</si>
  <si>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</si>
  <si>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</si>
  <si>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</si>
  <si>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</si>
  <si>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</si>
  <si>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</si>
  <si>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</si>
  <si>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</si>
  <si>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</si>
  <si>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</si>
  <si>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</si>
  <si>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</si>
  <si>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</si>
  <si>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</si>
  <si>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</si>
  <si>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</si>
  <si>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</si>
  <si>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</si>
  <si>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</si>
  <si>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</si>
  <si>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</si>
  <si>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</si>
  <si>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</si>
  <si>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</si>
  <si>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</si>
  <si>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</si>
  <si>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</si>
  <si>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</si>
  <si>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</si>
  <si>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</si>
  <si>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</si>
  <si>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</si>
  <si>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</si>
  <si>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</si>
  <si>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</si>
  <si>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</si>
  <si>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</si>
  <si>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</si>
  <si>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</si>
  <si>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</si>
  <si>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</si>
  <si>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</si>
  <si>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</si>
  <si>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</si>
  <si>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</si>
  <si>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</si>
  <si>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</si>
  <si>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</si>
  <si>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</si>
  <si>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</si>
  <si>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</si>
  <si>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</si>
  <si>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</si>
  <si>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</si>
  <si>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</si>
  <si>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</si>
  <si>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</si>
  <si>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</si>
  <si>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</si>
  <si>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</si>
  <si>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</si>
  <si>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</si>
  <si>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</si>
  <si>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</si>
  <si>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</si>
  <si>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</si>
  <si>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</si>
  <si>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</si>
  <si>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</si>
  <si>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</si>
  <si>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</si>
  <si>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</si>
  <si>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</si>
  <si>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</si>
  <si>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</si>
  <si>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</si>
  <si>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</si>
  <si>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</si>
  <si>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</si>
  <si>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</si>
  <si>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</si>
  <si>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</si>
  <si>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</si>
  <si>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</si>
  <si>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</si>
  <si>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</si>
  <si>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</si>
  <si>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</si>
  <si>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</si>
  <si>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</si>
  <si>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</si>
  <si>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</si>
  <si>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</si>
  <si>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</si>
  <si>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</si>
  <si>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</si>
  <si>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</si>
  <si>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</si>
  <si>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</si>
  <si>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</si>
  <si>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</si>
  <si>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</si>
  <si>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</si>
  <si>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</si>
  <si>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</si>
  <si>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</si>
  <si>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</si>
  <si>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</si>
  <si>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</si>
  <si>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</si>
  <si>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</si>
  <si>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</si>
  <si>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</si>
  <si>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</si>
  <si>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</si>
  <si>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</si>
  <si>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</si>
  <si>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</si>
  <si>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</si>
  <si>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</si>
  <si>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</si>
  <si>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</si>
  <si>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</si>
  <si>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</si>
  <si>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</si>
  <si>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</si>
  <si>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</si>
  <si>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</si>
  <si>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</si>
  <si>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</si>
  <si>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</si>
  <si>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</si>
  <si>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</si>
  <si>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</si>
  <si>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</si>
  <si>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</si>
  <si>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</si>
  <si>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</si>
  <si>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</si>
  <si>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</si>
  <si>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</si>
  <si>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</si>
  <si>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</si>
  <si>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</si>
  <si>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</si>
  <si>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</si>
  <si>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</si>
  <si>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</si>
  <si>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</si>
  <si>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</si>
  <si>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</si>
  <si>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</si>
  <si>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</si>
  <si>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</si>
  <si>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</si>
  <si>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</si>
  <si>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</si>
  <si>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</si>
  <si>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</si>
  <si>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</si>
  <si>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</si>
  <si>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</si>
  <si>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</si>
  <si>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</si>
  <si>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</si>
  <si>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</si>
  <si>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</si>
  <si>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</si>
  <si>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</si>
  <si>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</si>
  <si>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</si>
  <si>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</si>
  <si>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</si>
  <si>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</si>
  <si>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</si>
  <si>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</si>
  <si>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</si>
  <si>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</si>
  <si>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</si>
  <si>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</si>
  <si>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</si>
  <si>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</si>
  <si>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</si>
  <si>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</si>
  <si>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</si>
  <si>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</si>
  <si>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</si>
  <si>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</si>
  <si>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</si>
  <si>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</si>
  <si>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</si>
  <si>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</si>
  <si>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</si>
  <si>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</si>
  <si>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</si>
  <si>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</si>
  <si>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</si>
  <si>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</si>
  <si>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</si>
  <si>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</si>
  <si>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</si>
  <si>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</si>
  <si>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</si>
  <si>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</si>
  <si>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</si>
  <si>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</si>
  <si>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</si>
  <si>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</si>
  <si>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</si>
  <si>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</si>
  <si>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</si>
  <si>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</si>
  <si>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</si>
  <si>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</si>
  <si>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</si>
  <si>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</si>
  <si>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</si>
  <si>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</si>
  <si>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</si>
  <si>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</si>
  <si>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</si>
  <si>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</si>
  <si>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</si>
  <si>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</si>
  <si>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</si>
  <si>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</si>
  <si>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</si>
  <si>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</si>
  <si>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</si>
  <si>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</si>
  <si>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</si>
  <si>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</si>
  <si>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</si>
  <si>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</si>
  <si>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</si>
  <si>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</si>
  <si>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</si>
  <si>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</si>
  <si>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</si>
  <si>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</si>
  <si>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</si>
  <si>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</si>
  <si>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</si>
  <si>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</si>
  <si>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</si>
  <si>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</si>
  <si>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</si>
  <si>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</si>
  <si>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</si>
  <si>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</si>
  <si>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</si>
  <si>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</si>
  <si>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</si>
  <si>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</si>
  <si>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</si>
  <si>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</si>
  <si>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</si>
  <si>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</si>
  <si>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</si>
  <si>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</si>
  <si>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</si>
  <si>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</si>
  <si>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</si>
  <si>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</si>
  <si>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</si>
  <si>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</si>
  <si>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</si>
  <si>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</si>
  <si>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</si>
  <si>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</si>
  <si>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</si>
  <si>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</si>
  <si>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</si>
  <si>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</si>
  <si>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</si>
  <si>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</si>
  <si>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</si>
  <si>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</si>
  <si>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</si>
  <si>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</si>
  <si>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</si>
  <si>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</si>
  <si>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</si>
  <si>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</si>
  <si>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</si>
  <si>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</si>
  <si>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</si>
  <si>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</si>
  <si>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</si>
  <si>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</si>
  <si>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</si>
  <si>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</si>
  <si>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</si>
  <si>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</si>
  <si>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</si>
  <si>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</si>
  <si>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</si>
  <si>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</si>
  <si>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</si>
  <si>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</si>
  <si>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</si>
  <si>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</si>
  <si>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</si>
  <si>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</si>
  <si>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</si>
  <si>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</si>
  <si>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</si>
  <si>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</si>
  <si>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</si>
  <si>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</si>
  <si>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</si>
  <si>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</si>
  <si>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</si>
  <si>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</si>
  <si>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</si>
  <si>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</si>
  <si>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</si>
  <si>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</si>
  <si>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</si>
  <si>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</si>
  <si>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</si>
  <si>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</si>
  <si>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</si>
  <si>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</si>
  <si>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</si>
  <si>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</si>
  <si>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</si>
  <si>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</si>
  <si>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</si>
  <si>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</si>
  <si>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</si>
  <si>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</si>
  <si>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</si>
  <si>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</si>
  <si>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</si>
  <si>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</si>
  <si>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</si>
  <si>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</si>
  <si>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</si>
  <si>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</si>
  <si>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</si>
  <si>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</si>
  <si>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</si>
  <si>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</si>
  <si>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</si>
  <si>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</si>
  <si>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</si>
  <si>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</si>
  <si>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</si>
  <si>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</si>
  <si>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</si>
  <si>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</si>
  <si>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</si>
  <si>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</si>
  <si>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</si>
  <si>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</si>
  <si>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</si>
  <si>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</si>
  <si>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</si>
  <si>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</si>
  <si>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</si>
  <si>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</si>
  <si>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</si>
  <si>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</si>
  <si>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</si>
  <si>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</si>
  <si>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</si>
  <si>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</si>
  <si>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</si>
  <si>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</si>
  <si>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</si>
  <si>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</si>
  <si>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</si>
  <si>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</si>
  <si>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</si>
  <si>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</si>
  <si>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</si>
  <si>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</si>
  <si>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</si>
  <si>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</si>
  <si>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</si>
  <si>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</si>
  <si>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</si>
  <si>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</si>
  <si>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</si>
  <si>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</si>
  <si>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</si>
  <si>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</si>
  <si>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</si>
  <si>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</si>
  <si>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</si>
  <si>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</si>
  <si>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</si>
  <si>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</si>
  <si>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</si>
  <si>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</si>
  <si>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</si>
  <si>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</si>
  <si>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</si>
  <si>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</si>
  <si>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</si>
  <si>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</si>
  <si>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</si>
  <si>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</si>
  <si>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</si>
  <si>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</si>
  <si>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</si>
  <si>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</si>
  <si>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</si>
  <si>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</si>
  <si>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</si>
  <si>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</si>
  <si>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</si>
  <si>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</si>
  <si>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</si>
  <si>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</si>
  <si>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</si>
  <si>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</si>
  <si>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</si>
  <si>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</si>
  <si>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</si>
  <si>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</si>
  <si>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</si>
  <si>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</si>
  <si>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</si>
  <si>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</si>
  <si>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</si>
  <si>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</si>
  <si>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</si>
  <si>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</si>
  <si>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</si>
  <si>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</si>
  <si>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</si>
  <si>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</si>
  <si>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</si>
  <si>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</si>
  <si>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</si>
  <si>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</si>
  <si>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</si>
  <si>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</si>
  <si>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</si>
  <si>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</si>
  <si>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</si>
  <si>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</si>
  <si>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</si>
  <si>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</si>
  <si>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</si>
  <si>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</si>
  <si>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</si>
  <si>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</si>
  <si>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</si>
  <si>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</si>
  <si>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</si>
  <si>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</si>
  <si>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</si>
  <si>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</si>
  <si>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</si>
  <si>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</si>
  <si>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</si>
  <si>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</si>
  <si>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</si>
  <si>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</si>
  <si>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</si>
  <si>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</si>
  <si>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</si>
  <si>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</si>
  <si>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</si>
  <si>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</si>
  <si>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</si>
  <si>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</si>
  <si>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</si>
  <si>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</si>
  <si>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</si>
  <si>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</si>
  <si>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</si>
  <si>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</si>
  <si>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</si>
  <si>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</si>
  <si>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</si>
  <si>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</si>
  <si>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</si>
  <si>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</si>
  <si>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</si>
  <si>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</si>
  <si>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</si>
  <si>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</si>
  <si>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</si>
  <si>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</si>
  <si>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</si>
  <si>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</si>
  <si>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</si>
  <si>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</si>
  <si>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</si>
  <si>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</si>
  <si>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</si>
  <si>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</si>
  <si>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</si>
  <si>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</si>
  <si>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</si>
  <si>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</si>
  <si>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</si>
  <si>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</si>
  <si>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</si>
  <si>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</si>
  <si>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</si>
  <si>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</si>
  <si>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</si>
  <si>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</si>
  <si>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</si>
  <si>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</si>
  <si>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</si>
  <si>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</si>
  <si>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</si>
  <si>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</si>
  <si>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</si>
  <si>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</si>
  <si>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</si>
  <si>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</si>
  <si>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</si>
  <si>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</si>
  <si>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</si>
  <si>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</si>
  <si>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</si>
  <si>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</si>
  <si>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</si>
  <si>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</si>
  <si>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</si>
  <si>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</si>
  <si>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</si>
  <si>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</si>
  <si>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</si>
  <si>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</si>
  <si>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</si>
  <si>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</si>
  <si>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</si>
  <si>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</si>
  <si>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</si>
  <si>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</si>
  <si>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</si>
  <si>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</si>
  <si>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</si>
  <si>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</si>
  <si>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</si>
  <si>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</si>
  <si>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</si>
  <si>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</si>
  <si>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</si>
  <si>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</si>
  <si>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</si>
  <si>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</si>
  <si>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</si>
  <si>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</si>
  <si>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</si>
  <si>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</si>
  <si>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</si>
  <si>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</si>
  <si>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</si>
  <si>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</si>
  <si>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</si>
  <si>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</si>
  <si>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</si>
  <si>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</si>
  <si>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</si>
  <si>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</si>
  <si>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</si>
  <si>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</si>
  <si>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</si>
  <si>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</si>
  <si>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</si>
  <si>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</si>
  <si>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</si>
  <si>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</si>
  <si>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</si>
  <si>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</si>
  <si>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</si>
  <si>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</si>
  <si>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</si>
  <si>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</si>
  <si>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</si>
  <si>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</si>
  <si>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</si>
  <si>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</si>
  <si>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</si>
  <si>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</si>
  <si>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</si>
  <si>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</si>
  <si>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</si>
  <si>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</si>
  <si>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</si>
  <si>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</si>
  <si>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</si>
  <si>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</si>
  <si>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</si>
  <si>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</si>
  <si>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</si>
  <si>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</si>
  <si>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</si>
  <si>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</si>
  <si>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</si>
  <si>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</si>
  <si>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</si>
  <si>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</si>
  <si>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</si>
  <si>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</si>
  <si>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</si>
  <si>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</si>
  <si>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</si>
  <si>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</si>
  <si>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</si>
  <si>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</si>
  <si>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</si>
  <si>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</si>
  <si>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</si>
  <si>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</si>
  <si>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</si>
  <si>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</si>
  <si>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</si>
  <si>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</si>
  <si>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</si>
  <si>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</si>
  <si>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</si>
  <si>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</si>
  <si>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</si>
  <si>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</si>
  <si>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</si>
  <si>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</si>
  <si>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</si>
  <si>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</si>
  <si>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</si>
  <si>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</si>
  <si>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</si>
  <si>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</si>
  <si>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</si>
  <si>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</si>
  <si>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</si>
  <si>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</si>
  <si>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</si>
  <si>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</si>
  <si>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</si>
  <si>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</si>
  <si>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</si>
  <si>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</si>
  <si>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</si>
  <si>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</si>
  <si>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</si>
  <si>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</si>
  <si>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</si>
  <si>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</si>
  <si>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</si>
  <si>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</si>
  <si>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</si>
  <si>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</si>
  <si>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</si>
  <si>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</si>
  <si>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</si>
  <si>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</si>
  <si>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</si>
  <si>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</si>
  <si>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</si>
  <si>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</si>
  <si>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</si>
  <si>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</si>
  <si>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</si>
  <si>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</si>
  <si>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</si>
  <si>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</si>
  <si>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</si>
  <si>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</si>
  <si>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</si>
  <si>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</si>
  <si>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</si>
  <si>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</si>
  <si>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</si>
  <si>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</si>
  <si>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</si>
  <si>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</si>
  <si>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</si>
  <si>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</si>
  <si>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</si>
  <si>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</si>
  <si>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</si>
  <si>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</si>
  <si>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</si>
  <si>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</si>
  <si>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</si>
  <si>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</si>
  <si>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</si>
  <si>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</si>
  <si>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</si>
  <si>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</si>
  <si>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</si>
  <si>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</si>
  <si>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</si>
  <si>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</si>
  <si>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</si>
  <si>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</si>
  <si>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</si>
  <si>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</si>
  <si>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</si>
  <si>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</si>
  <si>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</si>
  <si>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</si>
  <si>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</si>
  <si>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</si>
  <si>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</si>
  <si>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</si>
  <si>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</si>
  <si>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</si>
  <si>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</si>
  <si>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</si>
  <si>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</si>
  <si>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</si>
  <si>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</si>
  <si>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</si>
  <si>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</si>
  <si>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</si>
  <si>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</si>
  <si>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</si>
  <si>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</si>
  <si>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</si>
  <si>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</si>
  <si>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</si>
  <si>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</si>
  <si>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</si>
  <si>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</si>
  <si>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</si>
  <si>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</si>
  <si>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</si>
  <si>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</si>
  <si>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</si>
  <si>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</si>
  <si>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</si>
  <si>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</si>
  <si>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</si>
  <si>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</si>
  <si>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</si>
  <si>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</si>
  <si>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</si>
  <si>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</si>
  <si>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</si>
  <si>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</si>
  <si>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</si>
  <si>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</si>
  <si>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</si>
  <si>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</si>
  <si>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</si>
  <si>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</si>
  <si>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</si>
  <si>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</si>
  <si>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</si>
  <si>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</si>
  <si>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</si>
  <si>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</si>
  <si>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</si>
  <si>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</si>
  <si>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</si>
  <si>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</si>
  <si>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</si>
  <si>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</si>
  <si>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</si>
  <si>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</si>
  <si>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</si>
  <si>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</si>
  <si>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</si>
  <si>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</si>
  <si>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</si>
  <si>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</si>
  <si>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</si>
  <si>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</si>
  <si>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</si>
  <si>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</si>
  <si>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</si>
  <si>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</si>
  <si>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</si>
  <si>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</si>
  <si>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</si>
  <si>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</si>
  <si>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</si>
  <si>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</si>
  <si>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</si>
  <si>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</si>
  <si>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</si>
  <si>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</si>
  <si>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</si>
  <si>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</si>
  <si>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</si>
  <si>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</si>
  <si>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</si>
  <si>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</si>
  <si>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</si>
  <si>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</si>
  <si>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</si>
  <si>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</si>
  <si>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</si>
  <si>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</si>
  <si>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</si>
  <si>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</si>
  <si>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</si>
  <si>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</si>
  <si>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</si>
  <si>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</si>
  <si>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</si>
  <si>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</si>
  <si>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</si>
  <si>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</si>
  <si>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</si>
  <si>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</si>
  <si>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</si>
  <si>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</si>
  <si>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</si>
  <si>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</si>
  <si>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</si>
  <si>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</si>
  <si>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</si>
  <si>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</si>
  <si>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</si>
  <si>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</si>
  <si>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</si>
  <si>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</si>
  <si>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</si>
  <si>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</si>
  <si>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</si>
  <si>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</si>
  <si>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</si>
  <si>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</si>
  <si>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</si>
  <si>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</si>
  <si>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</si>
  <si>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</si>
  <si>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</si>
  <si>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</si>
  <si>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</si>
  <si>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</si>
  <si>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</si>
  <si>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</si>
  <si>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</si>
  <si>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</si>
  <si>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</si>
  <si>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</si>
  <si>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</si>
  <si>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</si>
  <si>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</si>
  <si>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</si>
  <si>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</si>
  <si>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</si>
  <si>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</si>
  <si>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</si>
  <si>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</si>
  <si>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</si>
  <si>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</si>
  <si>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</si>
  <si>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</si>
  <si>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</si>
  <si>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</si>
  <si>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</si>
  <si>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</si>
  <si>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</si>
  <si>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</si>
  <si>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</si>
  <si>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</si>
  <si>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</si>
  <si>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</si>
  <si>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</si>
  <si>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</si>
  <si>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</si>
  <si>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</si>
  <si>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</si>
  <si>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</si>
  <si>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</si>
  <si>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</si>
  <si>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</si>
  <si>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</si>
  <si>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</si>
  <si>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</si>
  <si>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</si>
  <si>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</si>
  <si>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</si>
  <si>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</si>
  <si>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</si>
  <si>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</si>
  <si>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</si>
  <si>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</si>
  <si>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</si>
  <si>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</si>
  <si>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</si>
  <si>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</si>
  <si>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</si>
  <si>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</si>
  <si>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</si>
  <si>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</si>
  <si>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</si>
  <si>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</si>
  <si>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</si>
  <si>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</si>
  <si>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</si>
  <si>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</si>
  <si>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</si>
  <si>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</si>
  <si>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</si>
  <si>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</si>
  <si>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</si>
  <si>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</si>
  <si>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</si>
  <si>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</si>
  <si>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</si>
  <si>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</si>
  <si>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</si>
  <si>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</si>
  <si>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</si>
  <si>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</si>
  <si>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</si>
  <si>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</si>
  <si>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</si>
  <si>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</si>
  <si>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</si>
  <si>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</si>
  <si>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</si>
  <si>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</si>
  <si>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</si>
  <si>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</si>
  <si>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</si>
  <si>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</si>
  <si>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</si>
  <si>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</si>
  <si>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</si>
  <si>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</si>
  <si>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</si>
  <si>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</si>
  <si>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</si>
  <si>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</si>
  <si>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</si>
  <si>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</si>
  <si>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</si>
  <si>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</si>
  <si>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</si>
  <si>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</si>
  <si>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</si>
  <si>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</si>
  <si>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</si>
  <si>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</si>
  <si>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</si>
  <si>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</si>
  <si>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</si>
  <si>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</si>
  <si>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</si>
  <si>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</si>
  <si>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</si>
  <si>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</si>
  <si>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</si>
  <si>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</si>
  <si>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</si>
  <si>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</si>
  <si>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</si>
  <si>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</si>
  <si>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</si>
  <si>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</si>
  <si>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</si>
  <si>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</si>
  <si>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</si>
  <si>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</si>
  <si>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</si>
  <si>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</si>
  <si>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</si>
  <si>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</si>
  <si>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</si>
  <si>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</si>
  <si>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</si>
  <si>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</si>
  <si>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</si>
  <si>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</si>
  <si>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</si>
  <si>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</si>
  <si>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</si>
  <si>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</si>
  <si>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</si>
  <si>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</si>
  <si>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</si>
  <si>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</si>
  <si>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</si>
  <si>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</si>
  <si>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</si>
  <si>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</si>
  <si>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</si>
  <si>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</si>
  <si>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</si>
  <si>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</si>
  <si>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</si>
  <si>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</si>
  <si>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</si>
  <si>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</si>
  <si>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</si>
  <si>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</si>
  <si>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</si>
  <si>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</si>
  <si>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</si>
  <si>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</si>
  <si>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</si>
  <si>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</si>
  <si>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</si>
  <si>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</si>
  <si>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</si>
  <si>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</si>
  <si>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</si>
  <si>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</si>
  <si>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</si>
  <si>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</si>
  <si>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</si>
  <si>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</si>
  <si>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</si>
  <si>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</si>
  <si>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</si>
  <si>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</si>
  <si>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</si>
  <si>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</si>
  <si>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</si>
  <si>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</si>
  <si>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</si>
  <si>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</si>
  <si>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</si>
  <si>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</si>
  <si>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</si>
  <si>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</si>
  <si>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</si>
  <si>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</si>
  <si>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</si>
  <si>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</si>
  <si>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</si>
  <si>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</si>
  <si>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</si>
  <si>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</si>
  <si>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</si>
  <si>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</si>
  <si>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</si>
  <si>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</si>
  <si>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</si>
  <si>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</si>
  <si>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</si>
  <si>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</si>
  <si>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</si>
  <si>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</si>
  <si>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</si>
  <si>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</si>
  <si>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</si>
  <si>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</si>
  <si>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</si>
  <si>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</si>
  <si>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</si>
  <si>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</si>
  <si>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</si>
  <si>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</si>
  <si>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</si>
  <si>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</si>
  <si>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</si>
  <si>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</si>
  <si>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</si>
  <si>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</si>
  <si>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</si>
  <si>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</si>
  <si>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</si>
  <si>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</si>
  <si>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</si>
  <si>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</si>
  <si>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</si>
  <si>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</si>
  <si>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</si>
  <si>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</si>
  <si>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</si>
  <si>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</si>
  <si>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</si>
  <si>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</si>
  <si>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</si>
  <si>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</si>
  <si>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</si>
  <si>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</si>
  <si>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</si>
  <si>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</si>
  <si>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</si>
  <si>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</si>
  <si>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</si>
  <si>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</si>
  <si>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</si>
  <si>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</si>
  <si>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</si>
  <si>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</si>
  <si>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</si>
  <si>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</si>
  <si>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</si>
  <si>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</si>
  <si>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</si>
  <si>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</si>
  <si>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</si>
  <si>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</si>
  <si>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</si>
  <si>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</si>
  <si>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</si>
  <si>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</si>
  <si>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</si>
  <si>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</si>
  <si>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</si>
  <si>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</si>
  <si>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</si>
  <si>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</si>
  <si>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</si>
  <si>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</si>
  <si>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</si>
  <si>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</si>
  <si>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</si>
  <si>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</si>
  <si>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</si>
  <si>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</si>
  <si>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</si>
  <si>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</si>
  <si>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</si>
  <si>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</si>
  <si>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</si>
  <si>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</si>
  <si>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</si>
  <si>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</si>
  <si>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</si>
  <si>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</si>
  <si>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</si>
  <si>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</si>
  <si>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</si>
  <si>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</si>
  <si>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</si>
  <si>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</si>
  <si>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</si>
  <si>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</si>
  <si>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</si>
  <si>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</si>
  <si>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</si>
  <si>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</si>
  <si>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</si>
  <si>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</si>
  <si>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</si>
  <si>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</si>
  <si>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</si>
  <si>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</si>
  <si>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</si>
  <si>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</si>
  <si>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</si>
  <si>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</si>
  <si>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</si>
  <si>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</si>
  <si>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</si>
  <si>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</si>
  <si>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</si>
  <si>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</si>
  <si>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</si>
  <si>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</si>
  <si>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</si>
  <si>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</si>
  <si>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</si>
  <si>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</si>
  <si>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</si>
  <si>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</si>
  <si>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</si>
  <si>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</si>
  <si>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</si>
  <si>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</si>
  <si>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</si>
  <si>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</si>
  <si>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</si>
  <si>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</si>
  <si>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</si>
  <si>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</si>
  <si>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</si>
  <si>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</si>
  <si>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</si>
  <si>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</si>
  <si>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</si>
  <si>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</si>
  <si>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</si>
  <si>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</si>
  <si>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</si>
  <si>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</si>
  <si>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</si>
  <si>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</si>
  <si>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</si>
  <si>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</si>
  <si>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</si>
  <si>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</si>
  <si>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</si>
  <si>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</si>
  <si>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</si>
  <si>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</si>
  <si>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</si>
  <si>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</si>
  <si>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</si>
  <si>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</si>
  <si>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</si>
  <si>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</si>
  <si>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</si>
  <si>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</si>
  <si>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</si>
  <si>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</si>
  <si>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</si>
  <si>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</si>
  <si>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</si>
  <si>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</si>
  <si>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</si>
  <si>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</si>
  <si>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</si>
  <si>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</si>
  <si>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</si>
  <si>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</si>
  <si>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</si>
  <si>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</si>
  <si>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</si>
  <si>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</si>
  <si>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</si>
  <si>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</si>
  <si>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</si>
  <si>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</si>
  <si>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</si>
  <si>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</si>
  <si>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</si>
  <si>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</si>
  <si>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</si>
  <si>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</si>
  <si>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</si>
  <si>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</si>
  <si>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</si>
  <si>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</si>
  <si>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</si>
  <si>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</si>
  <si>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</si>
  <si>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</si>
  <si>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</si>
  <si>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</si>
  <si>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</si>
  <si>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</si>
  <si>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</si>
  <si>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</si>
  <si>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</si>
  <si>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</si>
  <si>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</si>
  <si>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</si>
  <si>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</si>
  <si>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</si>
  <si>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</si>
  <si>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</si>
  <si>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</si>
  <si>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</si>
  <si>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</si>
  <si>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</si>
  <si>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</si>
  <si>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</si>
  <si>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</si>
  <si>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</si>
  <si>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</si>
  <si>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</si>
  <si>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</si>
  <si>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</si>
  <si>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</si>
  <si>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</si>
  <si>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</si>
  <si>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</si>
  <si>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</si>
  <si>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</si>
  <si>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</si>
  <si>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</si>
  <si>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</si>
  <si>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</si>
  <si>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</si>
  <si>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</si>
  <si>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</si>
  <si>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</si>
  <si>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</si>
  <si>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</si>
  <si>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</si>
  <si>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</si>
  <si>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</si>
  <si>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</si>
  <si>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</si>
  <si>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</si>
  <si>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</si>
  <si>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</si>
  <si>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</si>
  <si>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</si>
  <si>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</si>
  <si>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</si>
  <si>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</si>
  <si>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</si>
  <si>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</si>
  <si>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</si>
  <si>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</si>
  <si>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</si>
  <si>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</si>
  <si>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</si>
  <si>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</si>
  <si>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</si>
  <si>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</si>
  <si>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</si>
  <si>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</si>
  <si>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</si>
  <si>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</si>
  <si>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</si>
  <si>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</si>
  <si>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</si>
  <si>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</si>
  <si>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</si>
  <si>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</si>
  <si>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</si>
  <si>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</si>
  <si>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</si>
  <si>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</si>
  <si>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</si>
  <si>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</si>
  <si>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</si>
  <si>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</si>
  <si>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</si>
  <si>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</si>
  <si>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</si>
  <si>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</si>
  <si>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</si>
  <si>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</si>
  <si>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</si>
  <si>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</si>
  <si>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</si>
  <si>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</si>
  <si>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</si>
  <si>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</si>
  <si>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</si>
  <si>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</si>
  <si>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</si>
  <si>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</si>
  <si>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</si>
  <si>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</si>
  <si>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</si>
  <si>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</si>
  <si>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</si>
  <si>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</si>
  <si>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</si>
  <si>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</si>
  <si>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</si>
  <si>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</si>
  <si>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</si>
  <si>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</si>
  <si>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</si>
  <si>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</si>
  <si>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</si>
  <si>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</si>
  <si>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</si>
  <si>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</si>
  <si>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</si>
  <si>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</si>
  <si>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</si>
  <si>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</si>
  <si>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</si>
  <si>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</si>
  <si>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</si>
  <si>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</si>
  <si>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</si>
  <si>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</si>
  <si>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</si>
  <si>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</si>
  <si>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</si>
  <si>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</si>
  <si>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</si>
  <si>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</si>
  <si>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</si>
  <si>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</si>
  <si>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</si>
  <si>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</si>
  <si>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</si>
  <si>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</si>
  <si>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</si>
  <si>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</si>
  <si>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</si>
  <si>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</si>
  <si>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</si>
  <si>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</si>
  <si>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</si>
  <si>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</si>
  <si>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</si>
  <si>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</si>
  <si>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</si>
  <si>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</si>
  <si>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</si>
  <si>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</si>
  <si>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</si>
  <si>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</si>
  <si>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</si>
  <si>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</si>
  <si>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</si>
  <si>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</si>
  <si>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</si>
  <si>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</si>
  <si>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</si>
  <si>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</si>
  <si>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</si>
  <si>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</si>
  <si>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</si>
  <si>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</si>
  <si>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</si>
  <si>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</si>
  <si>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</si>
  <si>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</si>
  <si>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</si>
  <si>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</si>
  <si>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</si>
  <si>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</si>
  <si>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</si>
  <si>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</si>
  <si>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</si>
  <si>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</si>
  <si>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</si>
  <si>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</si>
  <si>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</si>
  <si>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</si>
  <si>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</si>
  <si>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</si>
  <si>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</si>
  <si>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</si>
  <si>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</si>
  <si>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</si>
  <si>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</si>
  <si>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</si>
  <si>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</si>
  <si>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</si>
  <si>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</si>
  <si>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</si>
  <si>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</si>
  <si>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</si>
  <si>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</si>
  <si>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</si>
  <si>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</si>
  <si>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</si>
  <si>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</si>
  <si>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</si>
  <si>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</si>
  <si>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</si>
  <si>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</si>
  <si>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</si>
  <si>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</si>
  <si>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</si>
  <si>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</si>
  <si>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</si>
  <si>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</si>
  <si>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</si>
  <si>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</si>
  <si>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</si>
  <si>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</si>
  <si>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</si>
  <si>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</si>
  <si>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</si>
  <si>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</si>
  <si>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</si>
  <si>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</si>
  <si>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</si>
  <si>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</si>
  <si>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</si>
  <si>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</si>
  <si>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</si>
  <si>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</si>
  <si>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</si>
  <si>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</si>
  <si>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</si>
  <si>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</si>
  <si>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</si>
  <si>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</si>
  <si>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</si>
  <si>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</si>
  <si>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</si>
  <si>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</si>
  <si>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</si>
  <si>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</si>
  <si>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</si>
  <si>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</si>
  <si>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</si>
  <si>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</si>
  <si>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</si>
  <si>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</si>
  <si>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</si>
  <si>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</si>
  <si>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</si>
  <si>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</si>
  <si>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</si>
  <si>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</si>
  <si>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</si>
  <si>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</si>
  <si>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</si>
  <si>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</si>
  <si>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</si>
  <si>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</si>
  <si>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</si>
  <si>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</si>
  <si>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</si>
  <si>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</si>
  <si>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</si>
  <si>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</si>
  <si>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</si>
  <si>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</si>
  <si>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</si>
  <si>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</si>
  <si>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</si>
  <si>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</si>
  <si>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</si>
  <si>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</si>
  <si>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</si>
  <si>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</si>
  <si>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</si>
  <si>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</si>
  <si>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</si>
  <si>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</si>
  <si>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</si>
  <si>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</si>
  <si>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</si>
  <si>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</si>
  <si>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</si>
  <si>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</si>
  <si>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</si>
  <si>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</si>
  <si>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</si>
  <si>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</si>
  <si>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</si>
  <si>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</si>
  <si>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</si>
  <si>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</si>
  <si>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</si>
  <si>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</si>
  <si>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</si>
  <si>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</si>
  <si>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</si>
  <si>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</si>
  <si>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</si>
  <si>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</si>
  <si>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</si>
  <si>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</si>
  <si>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</si>
  <si>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</si>
  <si>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</si>
  <si>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</si>
  <si>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</si>
  <si>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</si>
  <si>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</si>
  <si>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</si>
  <si>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</si>
  <si>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</si>
  <si>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</si>
  <si>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</si>
  <si>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</si>
  <si>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</si>
  <si>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</si>
  <si>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</si>
  <si>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</si>
  <si>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</si>
  <si>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</si>
  <si>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</si>
  <si>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</si>
  <si>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</si>
  <si>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</si>
  <si>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</si>
  <si>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</si>
  <si>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</si>
  <si>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</si>
  <si>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</si>
  <si>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</si>
  <si>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</si>
  <si>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</si>
  <si>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</si>
  <si>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</si>
  <si>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</si>
  <si>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</si>
  <si>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</si>
  <si>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</si>
  <si>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</si>
  <si>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</si>
  <si>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</si>
  <si>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</si>
  <si>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</si>
  <si>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</si>
  <si>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</si>
  <si>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</si>
  <si>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</si>
  <si>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</si>
  <si>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</si>
  <si>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</si>
  <si>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</si>
  <si>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</si>
  <si>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</si>
  <si>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</si>
  <si>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</si>
  <si>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</si>
  <si>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</si>
  <si>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</si>
  <si>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</si>
  <si>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</si>
  <si>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</si>
  <si>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</si>
  <si>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</si>
  <si>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</si>
  <si>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</si>
  <si>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</si>
  <si>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</si>
  <si>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</si>
  <si>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</si>
  <si>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</si>
  <si>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</si>
  <si>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</si>
  <si>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</si>
  <si>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</si>
  <si>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</si>
  <si>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</si>
  <si>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</si>
  <si>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</si>
  <si>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</si>
  <si>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</si>
  <si>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</si>
  <si>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</si>
  <si>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</si>
  <si>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</si>
  <si>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</si>
  <si>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</si>
  <si>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</si>
  <si>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</si>
  <si>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</si>
  <si>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</si>
  <si>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</si>
  <si>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</si>
  <si>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</si>
  <si>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</si>
  <si>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</si>
  <si>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</si>
  <si>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</si>
  <si>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</si>
  <si>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</si>
  <si>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</si>
  <si>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</si>
  <si>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</si>
  <si>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</si>
  <si>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</si>
  <si>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</si>
  <si>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</si>
  <si>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</si>
  <si>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</si>
  <si>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</si>
  <si>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</si>
  <si>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</si>
  <si>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</si>
  <si>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</si>
  <si>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</si>
  <si>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</si>
  <si>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</si>
  <si>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</si>
  <si>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</si>
  <si>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</si>
  <si>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</si>
  <si>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</si>
  <si>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</si>
  <si>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</si>
  <si>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</si>
  <si>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</si>
  <si>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</si>
  <si>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</si>
  <si>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</si>
  <si>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</si>
  <si>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</si>
  <si>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</si>
  <si>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</si>
  <si>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</si>
  <si>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</si>
  <si>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</si>
  <si>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</si>
  <si>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</si>
  <si>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</si>
  <si>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</si>
  <si>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</si>
  <si>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</si>
  <si>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</si>
  <si>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</si>
  <si>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</si>
  <si>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</si>
  <si>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</si>
  <si>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</si>
  <si>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</si>
  <si>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</si>
  <si>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</si>
  <si>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</si>
  <si>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</si>
  <si>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</si>
  <si>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</si>
  <si>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</si>
  <si>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</si>
  <si>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</si>
  <si>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</si>
  <si>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</si>
  <si>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</si>
  <si>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</si>
  <si>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</si>
  <si>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</si>
  <si>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</si>
  <si>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</si>
  <si>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</si>
  <si>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</si>
  <si>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</si>
  <si>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</si>
  <si>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</si>
  <si>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</si>
  <si>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</si>
  <si>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</si>
  <si>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</si>
  <si>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</si>
  <si>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</si>
  <si>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</si>
  <si>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</si>
  <si>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</si>
  <si>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</si>
  <si>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</si>
  <si>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</si>
  <si>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</si>
  <si>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</si>
  <si>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</si>
  <si>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</si>
  <si>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</si>
  <si>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</si>
  <si>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</si>
  <si>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</si>
  <si>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</si>
  <si>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</si>
  <si>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</si>
  <si>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</si>
  <si>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</si>
  <si>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</si>
  <si>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</si>
  <si>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</si>
  <si>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</si>
  <si>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</si>
  <si>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</si>
  <si>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</si>
  <si>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</si>
  <si>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</si>
  <si>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</si>
  <si>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</si>
  <si>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</si>
  <si>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</si>
  <si>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</si>
  <si>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</si>
  <si>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</si>
  <si>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</si>
  <si>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</si>
  <si>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</si>
  <si>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</si>
  <si>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</si>
  <si>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</si>
  <si>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</si>
  <si>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</si>
  <si>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</si>
  <si>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</si>
  <si>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</si>
  <si>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</si>
  <si>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</si>
  <si>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</si>
  <si>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</si>
  <si>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</si>
  <si>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</si>
  <si>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</si>
  <si>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</si>
  <si>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</si>
  <si>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</si>
  <si>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</si>
  <si>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</si>
  <si>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</si>
  <si>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</si>
  <si>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</si>
  <si>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</si>
  <si>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</si>
  <si>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</si>
  <si>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</si>
  <si>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</si>
  <si>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</si>
  <si>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</si>
  <si>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</si>
  <si>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</si>
  <si>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</si>
  <si>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</si>
  <si>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</si>
  <si>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</si>
  <si>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</si>
  <si>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</si>
  <si>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</si>
  <si>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</si>
  <si>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</si>
  <si>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</si>
  <si>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</si>
  <si>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</si>
  <si>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</si>
  <si>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</si>
  <si>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</si>
  <si>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</si>
  <si>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</si>
  <si>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</si>
  <si>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</si>
  <si>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</si>
  <si>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</si>
  <si>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</si>
  <si>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</si>
  <si>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</si>
  <si>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</si>
  <si>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</si>
  <si>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</si>
  <si>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</si>
  <si>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</si>
  <si>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</si>
  <si>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</si>
  <si>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</si>
  <si>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</si>
  <si>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</si>
  <si>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</si>
  <si>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</si>
  <si>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</si>
  <si>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</si>
  <si>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</si>
  <si>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</si>
  <si>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</si>
  <si>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</si>
  <si>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</si>
  <si>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</si>
  <si>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</si>
  <si>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</si>
  <si>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</si>
  <si>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</si>
  <si>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</si>
  <si>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</si>
  <si>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</si>
  <si>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</si>
  <si>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</si>
  <si>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</si>
  <si>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</si>
  <si>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</si>
  <si>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</si>
  <si>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</si>
  <si>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</si>
  <si>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</si>
  <si>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</si>
  <si>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</si>
  <si>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</si>
  <si>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</si>
  <si>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</si>
  <si>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</si>
  <si>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</si>
  <si>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</si>
  <si>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</si>
  <si>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</si>
  <si>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</si>
  <si>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</si>
  <si>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</si>
  <si>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</si>
  <si>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</si>
  <si>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</si>
  <si>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</si>
  <si>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</si>
  <si>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</si>
  <si>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</si>
  <si>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</si>
  <si>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</si>
  <si>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</si>
  <si>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</si>
  <si>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</si>
  <si>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</si>
  <si>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</si>
  <si>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</si>
  <si>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</si>
  <si>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</si>
  <si>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</si>
  <si>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</si>
  <si>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</si>
  <si>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</si>
  <si>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</si>
  <si>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</si>
  <si>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</si>
  <si>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</si>
  <si>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</si>
  <si>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</si>
  <si>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</si>
  <si>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</si>
  <si>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</si>
  <si>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</si>
  <si>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</si>
  <si>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</si>
  <si>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</si>
  <si>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</si>
  <si>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</si>
  <si>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</si>
  <si>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</si>
  <si>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</si>
  <si>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</si>
  <si>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</si>
  <si>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</si>
  <si>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</si>
  <si>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</si>
  <si>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</si>
  <si>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</si>
  <si>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</si>
  <si>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</si>
  <si>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</si>
  <si>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</si>
  <si>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</si>
  <si>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</si>
  <si>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</si>
  <si>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</si>
  <si>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</si>
  <si>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</si>
  <si>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</si>
  <si>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</si>
  <si>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</si>
  <si>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</si>
  <si>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</si>
  <si>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</si>
  <si>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</si>
  <si>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</si>
  <si>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</si>
  <si>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</si>
  <si>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</si>
  <si>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</si>
  <si>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</si>
  <si>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</si>
  <si>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</si>
  <si>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</si>
  <si>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</si>
  <si>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</si>
  <si>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</si>
  <si>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</si>
  <si>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</si>
  <si>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</si>
  <si>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</si>
  <si>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</si>
  <si>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</si>
  <si>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</si>
  <si>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</si>
  <si>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</si>
  <si>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</si>
  <si>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</si>
  <si>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</si>
  <si>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</si>
  <si>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</si>
  <si>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</si>
  <si>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</si>
  <si>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</si>
  <si>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</si>
  <si>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</si>
  <si>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</si>
  <si>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</si>
  <si>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</si>
  <si>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</si>
  <si>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</si>
  <si>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</si>
  <si>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</si>
  <si>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</si>
  <si>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</si>
  <si>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</si>
  <si>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</si>
  <si>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</si>
  <si>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</si>
  <si>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</si>
  <si>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</si>
  <si>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</si>
  <si>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</si>
  <si>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</si>
  <si>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</si>
  <si>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</si>
  <si>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</si>
  <si>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</si>
  <si>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</si>
  <si>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</si>
  <si>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</si>
  <si>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</si>
  <si>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</si>
  <si>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</si>
  <si>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</si>
  <si>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</si>
  <si>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</si>
  <si>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</si>
  <si>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</si>
  <si>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</si>
  <si>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</si>
  <si>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</si>
  <si>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</si>
  <si>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</si>
  <si>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</si>
  <si>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</si>
  <si>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</si>
  <si>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</si>
  <si>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</si>
  <si>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</si>
  <si>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</si>
  <si>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</si>
  <si>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</si>
  <si>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</si>
  <si>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</si>
  <si>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</si>
  <si>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</si>
  <si>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</si>
  <si>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</si>
  <si>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</si>
  <si>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</si>
  <si>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</si>
  <si>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</si>
  <si>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</si>
  <si>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</si>
  <si>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</si>
  <si>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</si>
  <si>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</si>
  <si>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</si>
  <si>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</si>
  <si>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</si>
  <si>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</si>
  <si>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</si>
  <si>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</si>
  <si>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</si>
  <si>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</si>
  <si>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</si>
  <si>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</si>
  <si>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</si>
  <si>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</si>
  <si>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</si>
  <si>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</si>
  <si>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</si>
  <si>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</si>
  <si>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</si>
  <si>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</si>
  <si>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</si>
  <si>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</si>
  <si>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</si>
  <si>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</si>
  <si>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</si>
  <si>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</si>
  <si>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</si>
  <si>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</si>
  <si>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</si>
  <si>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</si>
  <si>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</si>
  <si>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</si>
  <si>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</si>
  <si>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</si>
  <si>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</si>
  <si>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</si>
  <si>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</si>
  <si>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</si>
  <si>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</si>
  <si>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</si>
  <si>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</si>
  <si>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</si>
  <si>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</si>
  <si>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</si>
  <si>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</si>
  <si>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</si>
  <si>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</si>
  <si>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</si>
  <si>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</si>
  <si>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</si>
  <si>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</si>
  <si>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</si>
  <si>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</si>
  <si>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</si>
  <si>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</si>
  <si>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</si>
  <si>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</si>
  <si>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</si>
  <si>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</si>
  <si>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</si>
  <si>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</si>
  <si>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</si>
  <si>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</si>
  <si>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</si>
  <si>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</si>
  <si>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</si>
  <si>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</si>
  <si>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</si>
  <si>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</si>
  <si>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</si>
  <si>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</si>
  <si>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</si>
  <si>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</si>
  <si>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</si>
  <si>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</si>
  <si>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</si>
  <si>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</si>
  <si>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</si>
  <si>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</si>
  <si>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</si>
  <si>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</si>
  <si>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</si>
  <si>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</si>
  <si>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</si>
  <si>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</si>
  <si>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</si>
  <si>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</si>
  <si>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</si>
  <si>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</si>
  <si>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</si>
  <si>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</si>
  <si>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</si>
  <si>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</si>
  <si>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</si>
  <si>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</si>
  <si>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</si>
  <si>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</si>
  <si>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</si>
  <si>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</si>
  <si>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</si>
  <si>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</si>
  <si>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</si>
  <si>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</si>
  <si>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</si>
  <si>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</si>
  <si>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</si>
  <si>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</si>
  <si>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</si>
  <si>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</si>
  <si>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</si>
  <si>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</si>
  <si>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</si>
  <si>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</si>
  <si>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</si>
  <si>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</si>
  <si>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</si>
  <si>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</si>
  <si>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</si>
  <si>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</si>
  <si>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</si>
  <si>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</si>
  <si>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</si>
  <si>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</si>
  <si>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</si>
  <si>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</si>
  <si>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</si>
  <si>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</si>
  <si>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</si>
  <si>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</si>
  <si>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</si>
  <si>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</si>
  <si>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</si>
  <si>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</si>
  <si>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</si>
  <si>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</si>
  <si>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</si>
  <si>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</si>
  <si>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</si>
  <si>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</si>
  <si>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</si>
  <si>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</si>
  <si>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</si>
  <si>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</si>
  <si>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</si>
  <si>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</si>
  <si>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</si>
  <si>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</si>
  <si>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</si>
  <si>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</si>
  <si>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</si>
  <si>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</si>
  <si>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</si>
  <si>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</si>
  <si>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</si>
  <si>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</si>
  <si>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</si>
  <si>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</si>
  <si>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</si>
  <si>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</si>
  <si>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</si>
  <si>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</si>
  <si>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</si>
  <si>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</si>
  <si>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</si>
  <si>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</si>
  <si>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</si>
  <si>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</si>
  <si>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</si>
  <si>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</si>
  <si>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</si>
  <si>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</si>
  <si>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</si>
  <si>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</si>
  <si>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</si>
  <si>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</si>
  <si>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</si>
  <si>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</si>
  <si>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</si>
  <si>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</si>
  <si>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</si>
  <si>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</si>
  <si>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</si>
  <si>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</si>
  <si>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</si>
  <si>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</si>
  <si>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</si>
  <si>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</si>
  <si>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</si>
  <si>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</si>
  <si>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</si>
  <si>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</si>
  <si>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</si>
  <si>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</si>
  <si>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</si>
  <si>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</si>
  <si>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</si>
  <si>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</si>
  <si>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</si>
  <si>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</si>
  <si>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</si>
  <si>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</si>
  <si>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</si>
  <si>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</si>
  <si>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</si>
  <si>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</si>
  <si>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</si>
  <si>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</si>
  <si>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</si>
  <si>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</si>
  <si>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</si>
  <si>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</si>
  <si>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</si>
  <si>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</si>
  <si>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</si>
  <si>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</si>
  <si>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</si>
  <si>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</si>
  <si>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</si>
  <si>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</si>
  <si>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</si>
  <si>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</si>
  <si>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</si>
  <si>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</si>
  <si>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</si>
  <si>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</si>
  <si>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</si>
  <si>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</si>
  <si>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</si>
  <si>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</si>
  <si>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</si>
  <si>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</si>
  <si>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</si>
  <si>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</si>
  <si>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</si>
  <si>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</si>
  <si>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</si>
  <si>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</si>
  <si>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</si>
  <si>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</si>
  <si>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</si>
  <si>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</si>
  <si>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</si>
  <si>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</si>
  <si>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</si>
  <si>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</si>
  <si>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</si>
  <si>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</si>
  <si>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</si>
  <si>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</si>
  <si>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</si>
  <si>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</si>
  <si>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</si>
  <si>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</si>
  <si>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</si>
  <si>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</si>
  <si>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</si>
  <si>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</si>
  <si>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</si>
  <si>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</si>
  <si>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</si>
  <si>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</si>
  <si>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</si>
  <si>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</si>
  <si>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</si>
  <si>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</si>
  <si>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</si>
  <si>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</si>
  <si>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</si>
  <si>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</si>
  <si>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</si>
  <si>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</si>
  <si>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</si>
  <si>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</si>
  <si>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</si>
  <si>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</si>
  <si>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</si>
  <si>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</si>
  <si>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</si>
  <si>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</si>
  <si>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</si>
  <si>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</si>
  <si>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</si>
  <si>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</si>
  <si>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</si>
  <si>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</si>
  <si>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</si>
  <si>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</si>
  <si>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</si>
  <si>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</si>
  <si>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</si>
  <si>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</si>
  <si>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</si>
  <si>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</si>
  <si>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</si>
  <si>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</si>
  <si>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</si>
  <si>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</si>
  <si>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</si>
  <si>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</si>
  <si>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</si>
  <si>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</si>
  <si>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</si>
  <si>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</si>
  <si>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</si>
  <si>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</si>
  <si>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</si>
  <si>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</si>
  <si>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</si>
  <si>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</si>
  <si>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</si>
  <si>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</si>
  <si>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</si>
  <si>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</si>
  <si>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</si>
  <si>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</si>
  <si>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</si>
  <si>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</si>
  <si>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</si>
  <si>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</si>
  <si>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</si>
  <si>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</si>
  <si>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</si>
  <si>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</si>
  <si>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</si>
  <si>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</si>
  <si>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</si>
  <si>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</si>
  <si>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</si>
  <si>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</si>
  <si>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</si>
  <si>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</si>
  <si>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</si>
  <si>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</si>
  <si>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</si>
  <si>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</si>
  <si>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</si>
  <si>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</si>
  <si>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</si>
  <si>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</si>
  <si>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</si>
  <si>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</si>
  <si>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</si>
  <si>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</si>
  <si>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</si>
  <si>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</si>
  <si>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</si>
  <si>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</si>
  <si>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</si>
  <si>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</si>
  <si>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</si>
  <si>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</si>
  <si>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</si>
  <si>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</si>
  <si>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</si>
  <si>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</si>
  <si>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</si>
  <si>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</si>
  <si>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</si>
  <si>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</si>
  <si>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</si>
  <si>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</si>
  <si>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</si>
  <si>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</si>
  <si>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</si>
  <si>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</si>
  <si>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</si>
  <si>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</si>
  <si>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</si>
  <si>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</si>
  <si>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</si>
  <si>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</si>
  <si>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</si>
  <si>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</si>
  <si>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</si>
  <si>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</si>
  <si>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</si>
  <si>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</si>
  <si>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</si>
  <si>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</si>
  <si>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</si>
  <si>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</si>
  <si>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</si>
  <si>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</si>
  <si>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</si>
  <si>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</si>
  <si>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</si>
  <si>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</si>
  <si>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</si>
  <si>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</si>
  <si>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</si>
  <si>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</si>
  <si>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</si>
  <si>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</si>
  <si>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</si>
  <si>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</si>
  <si>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</si>
  <si>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</si>
  <si>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</si>
  <si>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</si>
  <si>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</si>
  <si>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</si>
  <si>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</si>
  <si>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</si>
  <si>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</si>
  <si>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</si>
  <si>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</si>
  <si>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</si>
  <si>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</si>
  <si>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</si>
  <si>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</si>
  <si>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</si>
  <si>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</si>
  <si>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</si>
  <si>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</si>
  <si>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</si>
  <si>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</si>
  <si>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</si>
  <si>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</si>
  <si>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</si>
  <si>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</si>
  <si>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</si>
  <si>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</si>
  <si>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</si>
  <si>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</si>
  <si>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</si>
  <si>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</si>
  <si>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</si>
  <si>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</si>
  <si>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</si>
  <si>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</si>
  <si>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</si>
  <si>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</si>
  <si>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</si>
  <si>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</si>
  <si>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</si>
  <si>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</si>
  <si>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</si>
  <si>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</si>
  <si>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</si>
  <si>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</si>
  <si>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</si>
  <si>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</si>
  <si>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</si>
  <si>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</si>
  <si>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</si>
  <si>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</si>
  <si>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</si>
  <si>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</si>
  <si>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</si>
  <si>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</si>
  <si>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</si>
  <si>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</si>
  <si>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</si>
  <si>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</si>
  <si>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</si>
  <si>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</si>
  <si>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</si>
  <si>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</si>
  <si>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</si>
  <si>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</si>
  <si>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</si>
  <si>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</si>
  <si>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</si>
  <si>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</si>
  <si>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</si>
  <si>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</si>
  <si>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</si>
  <si>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</si>
  <si>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</si>
  <si>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</si>
  <si>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</si>
  <si>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</si>
  <si>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</si>
  <si>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</si>
  <si>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</si>
  <si>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</si>
  <si>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</si>
  <si>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</si>
  <si>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</si>
  <si>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</si>
  <si>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</si>
  <si>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</si>
  <si>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</si>
  <si>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</si>
  <si>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</si>
  <si>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</si>
  <si>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</si>
  <si>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</si>
  <si>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</si>
  <si>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</si>
  <si>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</si>
  <si>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</si>
  <si>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</si>
  <si>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</si>
  <si>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</si>
  <si>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</si>
  <si>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</si>
  <si>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</si>
  <si>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</si>
  <si>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</si>
  <si>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</si>
  <si>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</si>
  <si>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</si>
  <si>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</si>
  <si>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</si>
  <si>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</si>
  <si>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</si>
  <si>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</si>
  <si>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</si>
  <si>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</si>
  <si>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</si>
  <si>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</si>
  <si>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</si>
  <si>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</si>
  <si>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</si>
  <si>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</si>
  <si>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</si>
  <si>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</si>
  <si>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</si>
  <si>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</si>
  <si>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</si>
  <si>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</si>
  <si>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</si>
  <si>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</si>
  <si>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</si>
  <si>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</si>
  <si>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</si>
  <si>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</si>
  <si>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</si>
  <si>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</si>
  <si>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</si>
  <si>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</si>
  <si>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</si>
  <si>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</si>
  <si>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</si>
  <si>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</si>
  <si>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</si>
  <si>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</si>
  <si>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</si>
  <si>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</si>
  <si>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</si>
  <si>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</si>
  <si>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</si>
  <si>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</si>
  <si>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</si>
  <si>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</si>
  <si>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</si>
  <si>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</si>
  <si>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</si>
  <si>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</si>
  <si>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</si>
  <si>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</si>
  <si>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</si>
  <si>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</si>
  <si>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</si>
  <si>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</si>
  <si>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</si>
  <si>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</si>
  <si>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</si>
  <si>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</si>
  <si>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</si>
  <si>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</si>
  <si>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</si>
  <si>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</si>
  <si>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</si>
  <si>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</si>
  <si>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</si>
  <si>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</si>
  <si>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</si>
  <si>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</si>
  <si>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</si>
  <si>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</si>
  <si>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</si>
  <si>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</si>
  <si>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</si>
  <si>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</si>
  <si>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</si>
  <si>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</si>
  <si>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</si>
  <si>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</si>
  <si>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</si>
  <si>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</si>
  <si>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</si>
  <si>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</si>
  <si>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</si>
  <si>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</si>
  <si>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</si>
  <si>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</si>
  <si>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</si>
  <si>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</si>
  <si>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</si>
  <si>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</si>
  <si>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</si>
  <si>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</si>
  <si>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</si>
  <si>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</si>
  <si>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</si>
  <si>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</si>
  <si>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</si>
  <si>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</si>
  <si>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</si>
  <si>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</si>
  <si>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</si>
  <si>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</si>
  <si>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</si>
  <si>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</si>
  <si>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</si>
  <si>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</si>
  <si>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</si>
  <si>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</si>
  <si>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</si>
  <si>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</si>
  <si>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</si>
  <si>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</si>
  <si>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</si>
  <si>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</si>
  <si>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</si>
  <si>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</si>
  <si>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</si>
  <si>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</si>
  <si>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</si>
  <si>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</si>
  <si>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</si>
  <si>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</si>
  <si>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</si>
  <si>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</si>
  <si>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</si>
  <si>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</si>
  <si>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</si>
  <si>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</si>
  <si>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</si>
  <si>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</si>
  <si>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</si>
  <si>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</si>
  <si>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</si>
  <si>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</si>
  <si>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</si>
  <si>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</si>
  <si>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</si>
  <si>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</si>
  <si>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</si>
  <si>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</si>
  <si>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</si>
  <si>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</si>
  <si>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</si>
  <si>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</si>
  <si>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</si>
  <si>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</si>
  <si>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</si>
  <si>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</si>
  <si>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</si>
  <si>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</si>
  <si>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</si>
  <si>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</si>
  <si>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</si>
  <si>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</si>
  <si>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</si>
  <si>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</si>
  <si>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</si>
  <si>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</si>
  <si>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</si>
  <si>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</si>
  <si>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</si>
  <si>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</si>
  <si>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</si>
  <si>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</si>
  <si>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</si>
  <si>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</si>
  <si>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</si>
  <si>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</si>
  <si>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</si>
  <si>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</si>
  <si>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</si>
  <si>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</si>
  <si>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</si>
  <si>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</si>
  <si>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</si>
  <si>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</si>
  <si>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</si>
  <si>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</si>
  <si>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</si>
  <si>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</si>
  <si>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</si>
  <si>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</si>
  <si>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</si>
  <si>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</si>
  <si>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</si>
  <si>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</si>
  <si>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</si>
  <si>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</si>
  <si>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</si>
  <si>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</si>
  <si>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</si>
  <si>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</si>
  <si>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</si>
  <si>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</si>
  <si>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</si>
  <si>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</si>
  <si>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</si>
  <si>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</si>
  <si>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</si>
  <si>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</si>
  <si>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</si>
  <si>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</si>
  <si>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</si>
  <si>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</si>
  <si>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</si>
  <si>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</si>
  <si>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</si>
  <si>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</si>
  <si>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</si>
  <si>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</si>
  <si>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</si>
  <si>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</si>
  <si>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</si>
  <si>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</si>
  <si>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</si>
  <si>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</si>
  <si>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</si>
  <si>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</si>
  <si>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</si>
  <si>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</si>
  <si>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</si>
  <si>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</si>
  <si>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</si>
  <si>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</si>
  <si>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</si>
  <si>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</si>
  <si>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</si>
  <si>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</si>
  <si>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</si>
  <si>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</si>
  <si>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</si>
  <si>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</si>
  <si>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</si>
  <si>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</si>
  <si>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</si>
  <si>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</si>
  <si>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</si>
  <si>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</si>
  <si>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</si>
  <si>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</si>
  <si>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</si>
  <si>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</si>
  <si>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</si>
  <si>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</si>
  <si>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</si>
  <si>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</si>
  <si>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</si>
  <si>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</si>
  <si>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</si>
  <si>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</si>
  <si>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</si>
  <si>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</si>
  <si>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</si>
  <si>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</si>
  <si>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</si>
  <si>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</si>
  <si>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</si>
  <si>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</si>
  <si>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</si>
  <si>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</si>
  <si>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</si>
  <si>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</si>
  <si>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</si>
  <si>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</si>
  <si>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</si>
  <si>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</si>
  <si>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</si>
  <si>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</si>
  <si>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</si>
  <si>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</si>
  <si>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</si>
  <si>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</si>
  <si>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</si>
  <si>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</si>
  <si>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</si>
  <si>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</si>
  <si>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</si>
  <si>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</si>
  <si>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</si>
  <si>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PCM-20251107-00000981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</si>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</sst>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41" dataDxfId="140" headerRowBorderDxfId="138" tableBorderDxfId="139" totalsRowBorderDxfId="137">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305.78098935184971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45968.729415277776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45968.729415277776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45968.729415277776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45968.729415277776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45968.729415277776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45968.729415277776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45968.729415277776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45968.729415277776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45968.729415277776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45968.729415277776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45968.729415277776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45968.729415277776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45968.729415277776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45968.729415277776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45968.729415277776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45968.729415277776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45968.729415277776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45968.729415277776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45968.729415277776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45968.729415277776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45968.729415277776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45968.729415277776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45968.729415277776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45968.729415277776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45968.729415277776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45968.729415277776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45968.729415277776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45968.729415277776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45968.729415277776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45968.729415277776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45968.729415277776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45968.729415277776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45968.729415277776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45968.729415277776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45968.729415277776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45968.729415277776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45968.729415277776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45968.729415277776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45968.729415277776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45968.729415277776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45968.729415277776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45968.729415277776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45968.729415277776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45968.729415277776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45968.729415277776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45968.729415277776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45968.729415277776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45968.729415277776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45968.729415277776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45968.729415277776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45968.729415277776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45968.729415277776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45968.729415277776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45968.729415277776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45968.729415277776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45968.729415277776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45968.729415277776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45968.729415277776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45968.729415277776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45968.729415277776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45968.729415277776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45968.729415277776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45968.729415277776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45968.729415277776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45968.729415277776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45968.729415277776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45968.729415277776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45968.729415277776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45968.729415277776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45968.729415277776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45968.729415277776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45968.729415277776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45968.729415277776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45968.729415277776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45968.729415277776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45968.729415277776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45968.729415277776</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45968.729415277776</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7121F0F7-E67C-44C2-BC02-9DB421C0AF2F}"/>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143.72957731481438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0.12196157407015562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45968.729415277776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45968.729415277776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45968.729415277776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45968.729415277776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45968.729415277776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45968.729415277776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45968.729415277776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45968.729415277776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45968.729415277776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45968.729415277776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45968.729415277776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45968.729415277776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45968.729415277776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45968.729415277776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45968.729415277776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45968.729415277776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45968.729415277776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45968.729415277776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45968.729415277776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45968.729415277776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45968.729415277776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45968.729415277776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45968.729415277776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45968.729415277776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45968.729415277776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45968.729415277776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45968.729415277776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45968.729415277776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45968.729415277776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45968.729415277776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45968.729415277776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45968.729415277776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45968.729415277776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45968.729415277776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45968.729415277776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45968.729415277776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45968.729415277776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45968.729415277776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45968.729415277776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45968.729415277776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45968.729415277776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45968.729415277776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45968.729415277776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45968.729415277776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45968.729415277776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45968.729415277776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45968.729415277776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45968.729415277776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45968.729415277776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45968.729415277776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45968.729415277776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45968.729415277776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45968.729415277776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45968.729415277776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45968.729415277776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45968.729415277776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45968.729415277776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45968.729415277776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45968.729415277776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45968.729415277776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45968.729415277776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45968.729415277776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45968.729415277776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45968.729415277776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45968.729415277776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45968.729415277776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45968.729415277776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45968.729415277776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45968.729415277776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45968.729415277776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45968.729415277776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45968.729415277776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45968.729415277776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37"/>
      <c r="B78" s="138" t="str">
        <f>IFERROR(VLOOKUP(D78,DB!A:K,11,0),"")</f>
        <v/>
      </c>
      <c r="C78" s="138"/>
      <c r="D78" s="138"/>
      <c r="E78" s="139"/>
      <c r="F78" s="140"/>
      <c r="G78" s="141">
        <f ca="1">IFERROR(NOW()-F78,"-")</f>
        <v>45968.729415277776</v>
      </c>
      <c r="H78" s="140"/>
      <c r="I78" s="138" t="str">
        <f>IFERROR(VLOOKUP(D78,DB!A:F,6,0),"")</f>
        <v/>
      </c>
      <c r="J78" s="138" t="str">
        <f>IFERROR(VLOOKUP(D78,DB!A:G,7,0),"")</f>
        <v/>
      </c>
      <c r="K78" s="142"/>
      <c r="L78" s="138" t="str">
        <f>IFERROR(VLOOKUP(D78,DB!A:I,9,0),"")</f>
        <v/>
      </c>
      <c r="M78" s="138"/>
      <c r="N78" s="138"/>
      <c r="O78" s="138"/>
      <c r="P78" s="138"/>
      <c r="Q78" s="138"/>
      <c r="R78" s="138"/>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43"/>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45968.729415277776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45968.729415277776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45968.729415277776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45968.729415277776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45968.729415277776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45968.729415277776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45968.729415277776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45968.729415277776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45968.729415277776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45968.729415277776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45968.729415277776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45968.729415277776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45968.729415277776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45968.729415277776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45968.729415277776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45968.729415277776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45968.729415277776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45968.729415277776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45968.729415277776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45968.729415277776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45968.729415277776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45968.729415277776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45968.729415277776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45968.729415277776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45968.729415277776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45968.729415277776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45968.729415277776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45968.729415277776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45968.729415277776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45968.729415277776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45968.729415277776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45968.729415277776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45968.729415277776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45968.729415277776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45968.729415277776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45968.729415277776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45968.729415277776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45968.729415277776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45968.729415277776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45968.729415277776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45968.729415277776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45968.729415277776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45968.729415277776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45968.729415277776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45968.729415277776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45968.729415277776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45968.729415277776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45968.729415277776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45968.729415277776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45968.729415277776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45968.729415277776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45968.729415277776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45968.729415277776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45968.729415277776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45968.729415277776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45968.729415277776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45968.729415277776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45968.729415277776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45968.729415277776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45968.729415277776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45968.729415277776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45968.729415277776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45968.729415277776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45968.729415277776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45968.729415277776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45968.729415277776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45968.729415277776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45968.729415277776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45968.729415277776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45968.729415277776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45968.729415277776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45968.729415277776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45968.729415277776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45968.729415277776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45968.729415277776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45968.729415277776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45968.729415277776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45968.729415277776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45968.729415277776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45968.729415277776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45968.729415277776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45968.729415277776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45968.729415277776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45968.729415277776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45968.729415277776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45968.729415277776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45968.729415277776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45968.729415277776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45968.729415277776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45968.729415277776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45968.729415277776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45968.729415277776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45968.729415277776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45968.729415277776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45968.729415277776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45968.729415277776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45968.729415277776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45968.729415277776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45968.729415277776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45968.729415277776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45968.729415277776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45968.729415277776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45968.729415277776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45968.729415277776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45968.729415277776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45968.729415277776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45968.729415277776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45968.729415277776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45968.729415277776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45968.729415277776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45968.729415277776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45968.729415277776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45968.729415277776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45968.729415277776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45968.729415277776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45968.729415277776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45968.729415277776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45968.729415277776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45968.729415277776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45968.729415277776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45968.729415277776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45968.729415277776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45968.729415277776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45968.729415277776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45968.729415277776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45968.729415277776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45968.729415277776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45968.729415277776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45968.729415277776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45968.729415277776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45968.729415277776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45968.729415277776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45968.729415277776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45968.729415277776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45968.729415277776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45968.729415277776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45968.729415277776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45968.729415277776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45968.729415277776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45968.729415277776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45968.729415277776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45968.729415277776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45968.729415277776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45968.729415277776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45968.729415277776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45968.729415277776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45968.729415277776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45968.729415277776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45968.729415277776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45968.729415277776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45968.729415277776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45968.729415277776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45968.729415277776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45968.729415277776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45968.729415277776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45968.729415277776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45968.729415277776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45968.729415277776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45968.729415277776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45968.729415277776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45968.729415277776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45968.729415277776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45968.729415277776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45968.729415277776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45968.729415277776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45968.729415277776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45968.729415277776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45968.729415277776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45968.729415277776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45968.729415277776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45968.729415277776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45968.729415277776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45968.729415277776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45968.729415277776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45968.729415277776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45968.729415277776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45968.729415277776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45968.729415277776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45968.729415277776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45968.729415277776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45968.729415277776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45968.729415277776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45968.729415277776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45968.729415277776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45968.729415277776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45968.729415277776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45968.729415277776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45968.729415277776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45968.729415277776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45968.729415277776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45968.729415277776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45968.729415277776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45968.729415277776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45968.729415277776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45968.729415277776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45968.729415277776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45968.729415277776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45968.729415277776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45968.729415277776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45968.729415277776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45968.729415277776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45968.729415277776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45968.729415277776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45968.729415277776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45968.729415277776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45968.729415277776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45968.729415277776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45968.729415277776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45968.729415277776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45968.729415277776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45968.729415277776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45968.729415277776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45968.729415277776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45968.729415277776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45968.729415277776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45968.729415277776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45968.729415277776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45968.729415277776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45968.729415277776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45968.729415277776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45968.729415277776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45968.729415277776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45968.729415277776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45968.729415277776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45968.729415277776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45968.729415277776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45968.729415277776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45968.729415277776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45968.729415277776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45968.729415277776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45968.729415277776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45968.729415277776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45968.729415277776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45968.729415277776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45968.729415277776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45968.729415277776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45968.729415277776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45968.729415277776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45968.729415277776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45968.729415277776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45968.729415277776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45968.729415277776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45968.729415277776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45968.729415277776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45968.729415277776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45968.729415277776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45968.729415277776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45968.729415277776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45968.729415277776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45968.729415277776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45968.729415277776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45968.729415277776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45968.729415277776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45968.729415277776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45968.729415277776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45968.729415277776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45968.729415277776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45968.729415277776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45968.729415277776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45968.729415277776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45968.729415277776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45968.729415277776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45968.729415277776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45968.729415277776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45968.729415277776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45968.729415277776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45968.729415277776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45968.729415277776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45968.729415277776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45968.729415277776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45968.729415277776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45968.729415277776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45968.729415277776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45968.729415277776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45968.729415277776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45968.729415277776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45968.729415277776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45968.729415277776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45968.729415277776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45968.729415277776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45968.729415277776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45968.729415277776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45968.729415277776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45968.729415277776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45968.729415277776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45968.729415277776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45968.729415277776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45968.729415277776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45968.729415277776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45968.729415277776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45968.729415277776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45968.729415277776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45968.729415277776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45968.729415277776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45968.729415277776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45968.729415277776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45968.729415277776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45968.729415277776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45968.729415277776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45968.729415277776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45968.729415277776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45968.729415277776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45968.729415277776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45968.729415277776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45968.729415277776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45968.729415277776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45968.729415277776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45968.729415277776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45968.729415277776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45968.729415277776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45968.729415277776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45968.729415277776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45968.729415277776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45968.729415277776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45968.729415277776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45968.729415277776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45968.729415277776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45968.729415277776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45968.729415277776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45968.729415277776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45968.729415277776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45968.729415277776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45968.729415277776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45968.729415277776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45968.729415277776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45968.729415277776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45968.729415277776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45968.729415277776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45968.729415277776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45968.729415277776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45968.729415277776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45968.729415277776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45968.729415277776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45968.729415277776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45968.729415277776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45968.729415277776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45968.729415277776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45968.729415277776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45968.729415277776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45968.729415277776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45968.729415277776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45968.729415277776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45968.729415277776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45968.729415277776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45968.729415277776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45968.729415277776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45968.729415277776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45968.729415277776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45968.729415277776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45968.729415277776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45968.729415277776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45968.729415277776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45968.729415277776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45968.729415277776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45968.729415277776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45968.729415277776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45968.729415277776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45968.729415277776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45968.729415277776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45968.729415277776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45968.729415277776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45968.729415277776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45968.729415277776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45968.729415277776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45968.729415277776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45968.729415277776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45968.729415277776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45968.729415277776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45968.729415277776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45968.729415277776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45968.729415277776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45968.729415277776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45968.729415277776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45968.729415277776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45968.729415277776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45968.729415277776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45968.729415277776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45968.729415277776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45968.729415277776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45968.729415277776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45968.729415277776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45968.729415277776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45968.729415277776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45968.729415277776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45968.729415277776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45968.729415277776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45968.729415277776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45968.729415277776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45968.729415277776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45968.729415277776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45968.729415277776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45968.729415277776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45968.729415277776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45968.729415277776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45968.729415277776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45968.729415277776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45968.729415277776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45968.729415277776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45968.729415277776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45968.729415277776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45968.729415277776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45968.729415277776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45968.729415277776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45968.729415277776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45968.729415277776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45968.729415277776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45968.729415277776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45968.729415277776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45968.729415277776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45968.729415277776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45968.729415277776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45968.729415277776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45968.729415277776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45968.729415277776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45968.729415277776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45968.729415277776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45968.729415277776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45968.729415277776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45968.729415277776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45968.729415277776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45968.729415277776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45968.729415277776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45968.729415277776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45968.729415277776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45968.729415277776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45968.729415277776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45968.729415277776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45968.729415277776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45968.729415277776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45968.729415277776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45968.729415277776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45968.729415277776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45968.729415277776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45968.729415277776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45968.729415277776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45968.729415277776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45968.729415277776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45968.729415277776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45968.729415277776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45968.729415277776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45968.729415277776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45968.729415277776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45968.729415277776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45968.729415277776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45968.729415277776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45968.729415277776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45968.729415277776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45968.729415277776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45968.729415277776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45968.729415277776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45968.729415277776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45968.729415277776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45968.729415277776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45968.729415277776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45968.729415277776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45968.729415277776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45968.729415277776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45968.729415277776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45968.729415277776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45968.729415277776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45968.729415277776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45968.729415277776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45968.729415277776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45968.729415277776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45968.729415277776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45968.729415277776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45968.729415277776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45968.729415277776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45968.729415277776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45968.729415277776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45968.729415277776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45968.729415277776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45968.729415277776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45968.729415277776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45968.729415277776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45968.729415277776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45968.729415277776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45968.729415277776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45968.729415277776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45968.729415277776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45968.729415277776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45968.729415277776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45968.729415277776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45968.729415277776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45968.729415277776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45968.729415277776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45968.729415277776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45968.729415277776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45968.729415277776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45968.729415277776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45968.729415277776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45968.729415277776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45968.729415277776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45968.729415277776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45968.729415277776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45968.729415277776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45968.729415277776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45968.729415277776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45968.729415277776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45968.729415277776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45968.729415277776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45968.729415277776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45968.729415277776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45968.729415277776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45968.729415277776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45968.729415277776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45968.729415277776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45968.729415277776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45968.729415277776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45968.729415277776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45968.729415277776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45968.729415277776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45968.729415277776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45968.729415277776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45968.729415277776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45968.729415277776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45968.729415277776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45968.729415277776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45968.729415277776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45968.729415277776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45968.729415277776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45968.729415277776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45968.729415277776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45968.729415277776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45968.729415277776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45968.729415277776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45968.729415277776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45968.729415277776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45968.729415277776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45968.729415277776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45968.729415277776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45968.729415277776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45968.729415277776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45968.729415277776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45968.729415277776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45968.729415277776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45968.729415277776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45968.729415277776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45968.729415277776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45968.729415277776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45968.729415277776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45968.729415277776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45968.729415277776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45968.729415277776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45968.729415277776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45968.729415277776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45968.729415277776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45968.729415277776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45968.729415277776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45968.729415277776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45968.729415277776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45968.729415277776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45968.729415277776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45968.729415277776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45968.729415277776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45968.729415277776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45968.729415277776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45968.729415277776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45968.729415277776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45968.729415277776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45968.729415277776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45968.729415277776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45968.729415277776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45968.729415277776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45968.729415277776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45968.729415277776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45968.729415277776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45968.729415277776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45968.729415277776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45968.729415277776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45968.729415277776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45968.729415277776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45968.729415277776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45968.729415277776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45968.729415277776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45968.729415277776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45968.729415277776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45968.729415277776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45968.729415277776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45968.729415277776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45968.729415277776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45968.729415277776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45968.729415277776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45968.729415277776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45968.729415277776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45968.729415277776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45968.729415277776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45968.729415277776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45968.729415277776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45968.729415277776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45968.729415277776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45968.729415277776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45968.729415277776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45968.729415277776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45968.729415277776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45968.729415277776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45968.729415277776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45968.729415277776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45968.729415277776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45968.729415277776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45968.729415277776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45968.729415277776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45968.729415277776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45968.729415277776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45968.729415277776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45968.729415277776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45968.729415277776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45968.729415277776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45968.729415277776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45968.729415277776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45968.729415277776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45968.729415277776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45968.729415277776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45968.729415277776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45968.729415277776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45968.729415277776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45968.729415277776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45968.729415277776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45968.729415277776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45968.729415277776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45968.729415277776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45968.729415277776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45968.729415277776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45968.729415277776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45968.729415277776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45968.729415277776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45968.729415277776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45968.729415277776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45968.729415277776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45968.729415277776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45968.729415277776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45968.729415277776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45968.729415277776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45968.729415277776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45968.729415277776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45968.729415277776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45968.729415277776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45968.729415277776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45968.729415277776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45968.729415277776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45968.729415277776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45968.729415277776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45968.729415277776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45968.729415277776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45968.729415277776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45968.729415277776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45968.729415277776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45968.729415277776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45968.729415277776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45968.729415277776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45968.729415277776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45968.729415277776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45968.729415277776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45968.729415277776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45968.729415277776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45968.729415277776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45968.729415277776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45968.729415277776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45968.729415277776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45968.729415277776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45968.729415277776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45968.729415277776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45968.729415277776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45968.729415277776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45968.729415277776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45968.729415277776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45968.729415277776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45968.729415277776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45968.729415277776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45968.729415277776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45968.729415277776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45968.729415277776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45968.729415277776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45968.729415277776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45968.729415277776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45968.729415277776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45968.729415277776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45968.729415277776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45968.729415277776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45968.729415277776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45968.729415277776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45968.729415277776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45968.729415277776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45968.729415277776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45968.729415277776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45968.729415277776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45968.729415277776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45968.729415277776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45968.729415277776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45968.729415277776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45968.729415277776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45968.729415277776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45968.729415277776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45968.729415277776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45968.729415277776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45968.729415277776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45968.729415277776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45968.729415277776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45968.729415277776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45968.729415277776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45968.729415277776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45968.729415277776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45968.729415277776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45968.729415277776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45968.729415277776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45968.729415277776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45968.729415277776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45968.729415277776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45968.729415277776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45968.729415277776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45968.729415277776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45968.729415277776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45968.729415277776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45968.729415277776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45968.729415277776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45968.729415277776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45968.729415277776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45968.729415277776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45968.729415277776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45968.729415277776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45968.729415277776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45968.729415277776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45968.729415277776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45968.729415277776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45968.729415277776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45968.729415277776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45968.729415277776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45968.729415277776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45968.729415277776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45968.729415277776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45968.729415277776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45968.729415277776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45968.729415277776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45968.729415277776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45968.729415277776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45968.729415277776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45968.729415277776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45968.729415277776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45968.729415277776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45968.729415277776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45968.729415277776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45968.729415277776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45968.729415277776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45968.729415277776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45968.729415277776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45968.729415277776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45968.729415277776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45968.729415277776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45968.729415277776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45968.729415277776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45968.729415277776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45968.729415277776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45968.729415277776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45968.729415277776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45968.729415277776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45968.729415277776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45968.729415277776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45968.729415277776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45968.729415277776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45968.729415277776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45968.729415277776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45968.729415277776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45968.729415277776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45968.729415277776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45968.729415277776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45968.729415277776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45968.729415277776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45968.729415277776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45968.729415277776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45968.729415277776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45968.729415277776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45968.729415277776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45968.729415277776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45968.729415277776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45968.729415277776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45968.729415277776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45968.729415277776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45968.729415277776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45968.729415277776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45968.729415277776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45968.729415277776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45968.729415277776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45968.729415277776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45968.729415277776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45968.729415277776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45968.729415277776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45968.729415277776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45968.729415277776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45968.729415277776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45968.729415277776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45968.729415277776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45968.729415277776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45968.729415277776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45968.729415277776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45968.729415277776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45968.729415277776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45968.729415277776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45968.729415277776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45968.729415277776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45968.729415277776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45968.729415277776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45968.729415277776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45968.729415277776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45968.729415277776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45968.729415277776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45968.729415277776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45968.729415277776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45968.729415277776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45968.729415277776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45968.729415277776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45968.729415277776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45968.729415277776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45968.729415277776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45968.729415277776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45968.729415277776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45968.729415277776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45968.729415277776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45968.729415277776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45968.729415277776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45968.729415277776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45968.729415277776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45968.729415277776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45968.729415277776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45968.729415277776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45968.729415277776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45968.729415277776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45968.729415277776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45968.729415277776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45968.729415277776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45968.729415277776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45968.729415277776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45968.729415277776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45968.729415277776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45968.729415277776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45968.729415277776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45968.729415277776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45968.729415277776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45968.729415277776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45968.729415277776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45968.729415277776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45968.729415277776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45968.729415277776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45968.729415277776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45968.729415277776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45968.729415277776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45968.729415277776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45968.729415277776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45968.729415277776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45968.729415277776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45968.729415277776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45968.729415277776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45968.729415277776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45968.729415277776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45968.729415277776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45968.729415277776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45968.729415277776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45968.729415277776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45968.729415277776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45968.729415277776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45968.729415277776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45968.729415277776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45968.729415277776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45968.729415277776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45968.729415277776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45968.729415277776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45968.729415277776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45968.729415277776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45968.729415277776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45968.729415277776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45968.729415277776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45968.729415277776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45968.729415277776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45968.729415277776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45968.729415277776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45968.729415277776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45968.729415277776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45968.729415277776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45968.729415277776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45968.729415277776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45968.729415277776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45968.729415277776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45968.729415277776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45968.729415277776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45968.729415277776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45968.729415277776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45968.729415277776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45968.729415277776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45968.729415277776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45968.729415277776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45968.729415277776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45968.729415277776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45968.729415277776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45968.729415277776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45968.729415277776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45968.729415277776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45968.729415277776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45968.729415277776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45968.729415277776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45968.729415277776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45968.729415277776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45968.729415277776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45968.729415277776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45968.729415277776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45968.729415277776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45968.729415277776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45968.729415277776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45968.729415277776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45968.729415277776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45968.729415277776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45968.729415277776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45968.729415277776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45968.729415277776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45968.729415277776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45968.729415277776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45968.729415277776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45968.729415277776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45968.729415277776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45968.729415277776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45968.729415277776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45968.729415277776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45968.729415277776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45968.729415277776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45968.729415277776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45968.729415277776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45968.729415277776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45968.729415277776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45968.729415277776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45968.729415277776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45968.729415277776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45968.729415277776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45968.729415277776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45968.729415277776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45968.729415277776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45968.729415277776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45968.729415277776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45968.729415277776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45968.729415277776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45968.729415277776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45968.729415277776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45968.729415277776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45968.729415277776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45968.729415277776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45968.729415277776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45968.729415277776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45968.729415277776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45968.729415277776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45968.729415277776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45968.729415277776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45968.729415277776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45968.729415277776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45968.729415277776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45968.729415277776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45968.729415277776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45968.729415277776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45968.729415277776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45968.729415277776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45968.729415277776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45968.729415277776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45968.729415277776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45968.729415277776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45968.729415277776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45968.729415277776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45968.729415277776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45968.729415277776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45968.729415277776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45968.729415277776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45968.729415277776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45968.729415277776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45968.729415277776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45968.729415277776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45968.729415277776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45968.729415277776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45968.729415277776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45968.729415277776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45968.729415277776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45968.729415277776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45968.729415277776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45968.729415277776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45968.729415277776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45968.729415277776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45968.729415277776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45968.729415277776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45968.729415277776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45968.729415277776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45968.729415277776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45968.729415277776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45968.729415277776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45968.729415277776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45968.729415277776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45968.729415277776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45968.729415277776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45968.729415277776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45968.729415277776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45968.729415277776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45968.729415277776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45968.729415277776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45968.729415277776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45968.729415277776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45968.729415277776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45968.729415277776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45968.729415277776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45968.729415277776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45968.729415277776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45968.729415277776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45968.729415277776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45968.729415277776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45968.729415277776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45968.729415277776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45968.729415277776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45968.729415277776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45968.729415277776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45968.729415277776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45968.729415277776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45968.729415277776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45968.729415277776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45968.729415277776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45968.729415277776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45968.729415277776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45968.729415277776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45968.729415277776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45968.729415277776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45968.729415277776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45968.729415277776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45968.729415277776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45968.729415277776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45968.729415277776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45968.729415277776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45968.729415277776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45968.729415277776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45968.729415277776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45968.729415277776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45968.729415277776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45968.729415277776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45968.729415277776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45968.729415277776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45968.729415277776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45968.729415277776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45968.729415277776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45968.729415277776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45968.729415277776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45968.729415277776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45968.729415277776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45968.729415277776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45968.729415277776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45968.729415277776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45968.729415277776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45968.729415277776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45968.729415277776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45968.729415277776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45968.729415277776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45968.729415277776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45968.729415277776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45968.729415277776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45968.729415277776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45968.729415277776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45968.729415277776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45968.729415277776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45968.729415277776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45968.729415277776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45968.729415277776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265.24869768517965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36470</v>
      </c>
      <c r="E3" s="95" t="s">
        <v>39021</v>
      </c>
      <c r="F3" s="112">
        <v>45968.717361111114</v>
      </c>
      <c r="G3" s="113">
        <f ca="1">IFERROR(NOW()-F3,"")</f>
        <v>1.205416666198289E-2</v>
      </c>
      <c r="H3" s="112">
        <v>45968.60833333333</v>
      </c>
      <c r="I3" s="108" t="str">
        <f>IFERROR(VLOOKUP(D3,DB!A:F,6,0),"")</f>
        <v>Generator-SG</v>
      </c>
      <c r="J3" s="150">
        <f>IFERROR(VLOOKUP(D3,DB!A:G,7,0),"")</f>
        <v>0</v>
      </c>
      <c r="K3" s="114" t="s">
        <v>39112</v>
      </c>
      <c r="L3" s="110" t="str">
        <f>IFERROR(VLOOKUP(D3,DB!A:I,9,0),"")</f>
        <v>Latis</v>
      </c>
    </row>
    <row r="4" spans="1:16" ht="15" customHeight="1">
      <c r="A4" s="108"/>
      <c r="B4" s="108" t="str">
        <f>IFERROR(VLOOKUP(D4,DB!A:K,11,0),"")</f>
        <v/>
      </c>
      <c r="C4" s="109"/>
      <c r="D4" s="92"/>
      <c r="E4" s="111"/>
      <c r="F4" s="112"/>
      <c r="G4" s="113">
        <f ca="1">IFERROR(NOW()-F4,"")</f>
        <v>45968.729415277776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45968.729415277776</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45968.729415277776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45968.729415277776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45968.729415277776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45968.729415277776</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45968.729415277776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45968.729415277776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45968.729415277776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45968.729415277776</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45968.729415277776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45968.729415277776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45968.729415277776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45968.729415277776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45968.729415277776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45968.729415277776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45968.729415277776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45968.729415277776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45968.729415277776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45968.729415277776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45968.729415277776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45968.729415277776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45968.729415277776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45968.729415277776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45968.729415277776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45968.729415277776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45968.729415277776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45968.729415277776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45968.729415277776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45968.729415277776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45968.729415277776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45968.729415277776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45968.729415277776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45968.729415277776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45968.729415277776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45968.729415277776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45968.729415277776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45968.729415277776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45968.729415277776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45968.729415277776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45968.729415277776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45968.729415277776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45968.729415277776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45968.729415277776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45968.729415277776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45968.729415277776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45968.729415277776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45968.729415277776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45968.729415277776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45968.729415277776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45968.729415277776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45968.729415277776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45968.729415277776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45968.729415277776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45968.729415277776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45968.729415277776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45968.729415277776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45968.729415277776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45968.729415277776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45968.729415277776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45968.729415277776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45968.729415277776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45968.729415277776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45968.729415277776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45968.729415277776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45968.729415277776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45968.729415277776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45968.729415277776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45968.729415277776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45968.729415277776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45968.729415277776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45968.729415277776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45968.729415277776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45968.729415277776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45968.729415277776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45968.729415277776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45968.729415277776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45968.729415277776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45968.729415277776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45968.729415277776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45968.729415277776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45968.729415277776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45968.729415277776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45968.729415277776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45968.729415277776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45968.729415277776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45968.729415277776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45968.729415277776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45968.729415277776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45968.729415277776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45968.729415277776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45968.729415277776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45968.729415277776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45968.729415277776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45968.729415277776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45968.729415277776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45968.729415277776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45968.729415277776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45968.729415277776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45968.729415277776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45968.729415277776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45968.729415277776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45968.729415277776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45968.729415277776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45968.729415277776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45968.729415277776</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76.897355092587532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42.540537962959206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20.068304166663438</v>
      </c>
      <c r="H4" s="132">
        <v>45948.661111111112</v>
      </c>
      <c r="I4" s="131" t="str">
        <f>IFERROR(VLOOKUP(D4,DB!A:F,6,0),"")</f>
        <v>SCECO</v>
      </c>
      <c r="J4" s="131" t="str">
        <f>IFERROR(VLOOKUP(D4,DB!A:G,7,0),"")</f>
        <v>Dead</v>
      </c>
      <c r="K4" s="131" t="s">
        <v>39118</v>
      </c>
      <c r="L4" s="131" t="str">
        <f>IFERROR(VLOOKUP(D4,DB!A:I,9,0),"")</f>
        <v>Latis</v>
      </c>
    </row>
    <row r="5" spans="1:13" s="106" customFormat="1" ht="15">
      <c r="A5" s="131" t="s">
        <v>39119</v>
      </c>
      <c r="B5" s="131" t="str">
        <f>IFERROR(VLOOKUP(D5,DB!A:K,11,0),"")</f>
        <v>R5</v>
      </c>
      <c r="C5" s="131">
        <v>4</v>
      </c>
      <c r="D5" s="131" t="s">
        <v>38925</v>
      </c>
      <c r="E5" s="131" t="s">
        <v>39120</v>
      </c>
      <c r="F5" s="132">
        <v>45968.576666666668</v>
      </c>
      <c r="G5" s="133">
        <f ca="1">IFERROR(NOW()-F5,"")</f>
        <v>0.15274861110810889</v>
      </c>
      <c r="H5" s="132">
        <v>45968.698194444441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45968.729415277776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45968.729415277776</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45968.729415277776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45968.729415277776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45968.729415277776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45968.729415277776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45968.729415277776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45968.729415277776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45968.729415277776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45968.729415277776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45968.729415277776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45968.729415277776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45968.729415277776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45968.729415277776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45968.729415277776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45968.729415277776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45968.729415277776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45968.729415277776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45968.729415277776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45968.729415277776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45968.729415277776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45968.729415277776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45968.729415277776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45968.729415277776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45968.729415277776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45968.729415277776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45968.729415277776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45968.729415277776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45968.729415277776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45968.729415277776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45968.729415277776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45968.729415277776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45968.729415277776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45968.729415277776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45968.729415277776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45968.729415277776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45968.729415277776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45968.729415277776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45968.729415277776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45968.729415277776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45968.729415277776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45968.729415277776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45968.729415277776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45968.729415277776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45968.729415277776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45968.729415277776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45968.729415277776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45968.729415277776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45968.729415277776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45968.729415277776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45968.729415277776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45968.729415277776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45968.729415277776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45968.729415277776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45968.729415277776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45968.729415277776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45968.729415277776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45968.729415277776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45968.729415277776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45968.729415277776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45968.729415277776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45968.729415277776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45968.729415277776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45968.729415277776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45968.729415277776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45968.729415277776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45968.729415277776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45968.729415277776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45968.729415277776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45968.729415277776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45968.729415277776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45968.729415277776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45968.729415277776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45968.729415277776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45968.729415277776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45968.729415277776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45968.729415277776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45968.729415277776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45968.729415277776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45968.729415277776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45968.729415277776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45968.729415277776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45968.729415277776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45968.729415277776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45968.729415277776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45968.729415277776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45968.729415277776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45968.729415277776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45968.729415277776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45968.729415277776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45968.729415277776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45968.729415277776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45968.729415277776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45968.729415277776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45968.729415277776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45968.729415277776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45968.729415277776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45968.729415277776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45968.729415277776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45968.729415277776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45968.729415277776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45968.729415277776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45968.729415277776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45968.729415277776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45968.729415277776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45968.729415277776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45968.729415277776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45968.729415277776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45968.729415277776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45968.729415277776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45968.729415277776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45968.729415277776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45968.729415277776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45968.729415277776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45968.729415277776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45968.729415277776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45968.729415277776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45968.729415277776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45968.729415277776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45968.729415277776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45968.729415277776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45968.729415277776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45968.729415277776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45968.729415277776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45968.729415277776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45968.729415277776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45968.729415277776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45968.729415277776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45968.729415277776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45968.729415277776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45968.729415277776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45968.729415277776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45968.729415277776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45968.729415277776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45968.729415277776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45968.729415277776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45968.729415277776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45968.729415277776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45968.729415277776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45968.729415277776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45968.729415277776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45968.729415277776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45968.729415277776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45968.729415277776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45968.729415277776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45968.729415277776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45968.729415277776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45968.729415277776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45968.729415277776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45968.729415277776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45968.729415277776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45968.729415277776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45968.729415277776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45968.729415277776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45968.729415277776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45968.729415277776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45968.729415277776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45968.729415277776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45968.729415277776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45968.729415277776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45968.729415277776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45968.729415277776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45968.729415277776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45968.729415277776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45968.729415277776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45968.729415277776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45968.729415277776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45968.729415277776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45968.729415277776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45968.729415277776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45968.729415277776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45968.729415277776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45968.729415277776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45968.729415277776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45968.729415277776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45968.729415277776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45968.729415277776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45968.729415277776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45968.729415277776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45968.729415277776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45968.729415277776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45968.729415277776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45968.729415277776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45968.729415277776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45968.729415277776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45968.729415277776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45968.729415277776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45968.729415277776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45968.729415277776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45968.729415277776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45968.729415277776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45968.729415277776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45968.729415277776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45968.729415277776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45968.729415277776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45968.729415277776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45968.729415277776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45968.729415277776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45968.729415277776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45968.729415277776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45968.729415277776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45968.729415277776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45968.729415277776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45968.729415277776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45968.729415277776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45968.729415277776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45968.729415277776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45968.729415277776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45968.729415277776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45968.729415277776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45968.729415277776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45968.729415277776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45968.729415277776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45968.729415277776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45968.729415277776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45968.729415277776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45968.729415277776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45968.729415277776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45968.729415277776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45968.729415277776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45968.729415277776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45968.729415277776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45968.729415277776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45968.729415277776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45968.729415277776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45968.729415277776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45968.729415277776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45968.729415277776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45968.729415277776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45968.729415277776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45968.729415277776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45968.729415277776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45968.729415277776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45968.729415277776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45968.729415277776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45968.729415277776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45968.729415277776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45968.729415277776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45968.729415277776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45968.729415277776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45968.729415277776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45968.729415277776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45968.729415277776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45968.729415277776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45968.729415277776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45968.729415277776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45968.729415277776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45968.729415277776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45968.729415277776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45968.729415277776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45968.729415277776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45968.729415277776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45968.729415277776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45968.729415277776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45968.729415277776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45968.729415277776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45968.729415277776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45968.729415277776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45968.729415277776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45968.729415277776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45968.729415277776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45968.729415277776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45968.729415277776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45968.729415277776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45968.729415277776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45968.729415277776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45968.729415277776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45968.729415277776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45968.729415277776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45968.729415277776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45968.729415277776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45968.729415277776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45968.729415277776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45968.729415277776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45968.729415277776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45968.729415277776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45968.729415277776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45968.729415277776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45968.729415277776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45968.729415277776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45968.729415277776</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45968.729415277776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45968.729415277776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45968.729415277776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45968.729415277776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45968.729415277776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45968.729415277776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45968.729415277776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45968.729415277776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45968.729415277776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45968.729415277776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45968.729415277776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45968.729415277776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45968.729415277776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45968.729415277776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45968.729415277776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45968.729415277776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45968.729415277776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45968.729415277776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45968.729415277776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45968.729415277776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