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910" documentId="13_ncr:1_{F6CB121F-512D-4AA6-A0C1-0FB36C537598}" xr6:coauthVersionLast="47" xr6:coauthVersionMax="47" xr10:uidLastSave="{CFC44A0F-AABF-4E1A-B12E-2A69C8B6B182}"/>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3" i="4"/>
  <c r="I3" i="4"/>
  <c r="J3" i="4"/>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4" i="2"/>
  <c r="G4" i="2"/>
  <c r="I4" i="2"/>
  <c r="J4" i="2"/>
  <c r="L4" i="2"/>
  <c r="B5" i="2"/>
  <c r="G5" i="2"/>
  <c r="I5" i="2"/>
  <c r="J5" i="2"/>
  <c r="L5" i="2"/>
  <c r="B6" i="2"/>
  <c r="G6" i="2"/>
  <c r="I6" i="2"/>
  <c r="J6" i="2"/>
  <c r="L6"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<sst xmlns="http://schemas.openxmlformats.org/spreadsheetml/2006/main" count="179029" uniqueCount="39106">
  <si>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</si>
  <si>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</si>
  <si>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</si>
  <si>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</si>
  <si>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</si>
  <si>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</si>
  <si>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</si>
  <si>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</si>
  <si>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</si>
  <si>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</si>
  <si>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</si>
  <si>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</si>
  <si>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</si>
  <si>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</si>
  <si>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</si>
  <si>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</si>
  <si>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</si>
  <si>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</si>
  <si>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</si>
  <si>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</si>
  <si>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</si>
  <si>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</si>
  <si>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</si>
  <si>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</si>
  <si>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</si>
  <si>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</si>
  <si>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</si>
  <si>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</si>
  <si>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</si>
  <si>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</si>
  <si>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</si>
  <si>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</si>
  <si>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</si>
  <si>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</si>
  <si>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</si>
  <si>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</si>
  <si>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</si>
  <si>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</si>
  <si>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</si>
  <si>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</si>
  <si>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</si>
  <si>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</si>
  <si>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</si>
  <si>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</si>
  <si>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</si>
  <si>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</si>
  <si>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</si>
  <si>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</si>
  <si>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</si>
  <si>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</si>
  <si>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</si>
  <si>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</si>
  <si>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</si>
  <si>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</si>
  <si>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</si>
  <si>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</si>
  <si>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</si>
  <si>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</si>
  <si>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</si>
  <si>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</si>
  <si>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</si>
  <si>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</si>
  <si>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</si>
  <si>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</si>
  <si>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</si>
  <si>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</si>
  <si>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</si>
  <si>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</si>
  <si>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</si>
  <si>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</si>
  <si>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</si>
  <si>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</si>
  <si>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</si>
  <si>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</si>
  <si>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</si>
  <si>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</si>
  <si>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</si>
  <si>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</si>
  <si>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</si>
  <si>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</si>
  <si>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</si>
  <si>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</si>
  <si>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</si>
  <si>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</si>
  <si>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</si>
  <si>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</si>
  <si>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</si>
  <si>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</si>
  <si>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</si>
  <si>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</si>
  <si>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</si>
  <si>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</si>
  <si>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</si>
  <si>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</si>
  <si>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</si>
  <si>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</si>
  <si>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</si>
  <si>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</si>
  <si>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</si>
  <si>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</si>
  <si>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</si>
  <si>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</si>
  <si>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</si>
  <si>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</si>
  <si>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</si>
  <si>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</si>
  <si>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</si>
  <si>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</si>
  <si>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</si>
  <si>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</si>
  <si>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</si>
  <si>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</si>
  <si>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</si>
  <si>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</si>
  <si>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</si>
  <si>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</si>
  <si>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</si>
  <si>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</si>
  <si>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</si>
  <si>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</si>
  <si>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</si>
  <si>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</si>
  <si>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</si>
  <si>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</si>
  <si>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</si>
  <si>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</si>
  <si>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</si>
  <si>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</si>
  <si>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</si>
  <si>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</si>
  <si>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</si>
  <si>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</si>
  <si>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</si>
  <si>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</si>
  <si>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</si>
  <si>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</si>
  <si>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</si>
  <si>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</si>
  <si>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</si>
  <si>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</si>
  <si>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</si>
  <si>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</si>
  <si>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</si>
  <si>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</si>
  <si>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</si>
  <si>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</si>
  <si>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</si>
  <si>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</si>
  <si>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</si>
  <si>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</si>
  <si>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</si>
  <si>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</si>
  <si>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</si>
  <si>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</si>
  <si>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</si>
  <si>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</si>
  <si>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</si>
  <si>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</si>
  <si>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</si>
  <si>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</si>
  <si>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</si>
  <si>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</si>
  <si>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</si>
  <si>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</si>
  <si>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</si>
  <si>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</si>
  <si>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</si>
  <si>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</si>
  <si>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</si>
  <si>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</si>
  <si>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</si>
  <si>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</si>
  <si>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</si>
  <si>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</si>
  <si>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</si>
  <si>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</si>
  <si>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</si>
  <si>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</si>
  <si>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</si>
  <si>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</si>
  <si>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</si>
  <si>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</si>
  <si>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</si>
  <si>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</si>
  <si>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</si>
  <si>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</si>
  <si>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</si>
  <si>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</si>
  <si>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</si>
  <si>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</si>
  <si>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</si>
  <si>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</si>
  <si>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</si>
  <si>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</si>
  <si>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</si>
  <si>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</si>
  <si>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</si>
  <si>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</si>
  <si>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</si>
  <si>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</si>
  <si>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</si>
  <si>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</si>
  <si>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</si>
  <si>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</si>
  <si>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</si>
  <si>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</si>
  <si>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</si>
  <si>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</si>
  <si>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</si>
  <si>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</si>
  <si>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</si>
  <si>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</si>
  <si>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</si>
  <si>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</si>
  <si>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</si>
  <si>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</si>
  <si>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</si>
  <si>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</si>
  <si>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</si>
  <si>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</si>
  <si>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</si>
  <si>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</si>
  <si>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</si>
  <si>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</si>
  <si>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</si>
  <si>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</si>
  <si>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</si>
  <si>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</si>
  <si>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</si>
  <si>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</si>
  <si>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</si>
  <si>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</si>
  <si>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</si>
  <si>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</si>
  <si>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</si>
  <si>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</si>
  <si>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</si>
  <si>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</si>
  <si>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</si>
  <si>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</si>
  <si>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</si>
  <si>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</si>
  <si>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</si>
  <si>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</si>
  <si>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</si>
  <si>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</si>
  <si>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</si>
  <si>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</si>
  <si>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</si>
  <si>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</si>
  <si>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</si>
  <si>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</si>
  <si>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</si>
  <si>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</si>
  <si>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</si>
  <si>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</si>
  <si>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</si>
  <si>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</si>
  <si>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</si>
  <si>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</si>
  <si>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</si>
  <si>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</si>
  <si>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</si>
  <si>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</si>
  <si>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</si>
  <si>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</si>
  <si>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</si>
  <si>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</si>
  <si>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</si>
  <si>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</si>
  <si>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</si>
  <si>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</si>
  <si>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</si>
  <si>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</si>
  <si>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</si>
  <si>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</si>
  <si>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</si>
  <si>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</si>
  <si>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</si>
  <si>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</si>
  <si>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</si>
  <si>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</si>
  <si>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</si>
  <si>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</si>
  <si>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</si>
  <si>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</si>
  <si>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</si>
  <si>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</si>
  <si>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</si>
  <si>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</si>
  <si>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</si>
  <si>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</si>
  <si>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</si>
  <si>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</si>
  <si>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</si>
  <si>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</si>
  <si>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</si>
  <si>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</si>
  <si>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</si>
  <si>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</si>
  <si>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</si>
  <si>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</si>
  <si>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</si>
  <si>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</si>
  <si>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</si>
  <si>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</si>
  <si>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</si>
  <si>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</si>
  <si>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</si>
  <si>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</si>
  <si>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</si>
  <si>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</si>
  <si>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</si>
  <si>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</si>
  <si>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</si>
  <si>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</si>
  <si>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</si>
  <si>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</si>
  <si>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</si>
  <si>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</si>
  <si>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</si>
  <si>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</si>
  <si>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</si>
  <si>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</si>
  <si>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</si>
  <si>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</si>
  <si>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</si>
  <si>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</si>
  <si>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</si>
  <si>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</si>
  <si>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</si>
  <si>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</si>
  <si>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</si>
  <si>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</si>
  <si>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</si>
  <si>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</si>
  <si>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</si>
  <si>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</si>
  <si>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</si>
  <si>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</si>
  <si>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</si>
  <si>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</si>
  <si>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</si>
  <si>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</si>
  <si>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</si>
  <si>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</si>
  <si>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</si>
  <si>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</si>
  <si>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</si>
  <si>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</si>
  <si>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</si>
  <si>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</si>
  <si>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</si>
  <si>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</si>
  <si>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</si>
  <si>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</si>
  <si>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</si>
  <si>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</si>
  <si>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</si>
  <si>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</si>
  <si>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</si>
  <si>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</si>
  <si>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</si>
  <si>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</si>
  <si>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</si>
  <si>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</si>
  <si>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</si>
  <si>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</si>
  <si>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</si>
  <si>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</si>
  <si>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</si>
  <si>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</si>
  <si>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</si>
  <si>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</si>
  <si>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</si>
  <si>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</si>
  <si>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</si>
  <si>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</si>
  <si>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</si>
  <si>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</si>
  <si>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</si>
  <si>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</si>
  <si>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</si>
  <si>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</si>
  <si>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</si>
  <si>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</si>
  <si>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</si>
  <si>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</si>
  <si>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</si>
  <si>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</si>
  <si>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</si>
  <si>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</si>
  <si>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</si>
  <si>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</si>
  <si>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</si>
  <si>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</si>
  <si>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</si>
  <si>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</si>
  <si>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</si>
  <si>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</si>
  <si>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</si>
  <si>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</si>
  <si>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</si>
  <si>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</si>
  <si>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</si>
  <si>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</si>
  <si>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</si>
  <si>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</si>
  <si>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</si>
  <si>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</si>
  <si>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</si>
  <si>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</si>
  <si>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</si>
  <si>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</si>
  <si>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</si>
  <si>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</si>
  <si>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</si>
  <si>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</si>
  <si>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</si>
  <si>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</si>
  <si>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</si>
  <si>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</si>
  <si>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</si>
  <si>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</si>
  <si>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</si>
  <si>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</si>
  <si>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</si>
  <si>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</si>
  <si>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</si>
  <si>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</si>
  <si>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</si>
  <si>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</si>
  <si>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</si>
  <si>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</si>
  <si>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</si>
  <si>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</si>
  <si>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</si>
  <si>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</si>
  <si>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</si>
  <si>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</si>
  <si>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</si>
  <si>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</si>
  <si>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</si>
  <si>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</si>
  <si>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</si>
  <si>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</si>
  <si>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</si>
  <si>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</si>
  <si>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</si>
  <si>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</si>
  <si>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</si>
  <si>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</si>
  <si>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</si>
  <si>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</si>
  <si>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</si>
  <si>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</si>
  <si>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</si>
  <si>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</si>
  <si>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</si>
  <si>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</si>
  <si>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</si>
  <si>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</si>
  <si>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</si>
  <si>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</si>
  <si>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</si>
  <si>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</si>
  <si>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</si>
  <si>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</si>
  <si>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</si>
  <si>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</si>
  <si>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</si>
  <si>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</si>
  <si>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</si>
  <si>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</si>
  <si>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</si>
  <si>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</si>
  <si>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</si>
  <si>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</si>
  <si>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</si>
  <si>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</si>
  <si>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</si>
  <si>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</si>
  <si>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</si>
  <si>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</si>
  <si>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</si>
  <si>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</si>
  <si>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</si>
  <si>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</si>
  <si>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</si>
  <si>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</si>
  <si>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</si>
  <si>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</si>
  <si>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</si>
  <si>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</si>
  <si>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</si>
  <si>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</si>
  <si>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</si>
  <si>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</si>
  <si>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</si>
  <si>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</si>
  <si>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</si>
  <si>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</si>
  <si>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</si>
  <si>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</si>
  <si>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</si>
  <si>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</si>
  <si>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</si>
  <si>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</si>
  <si>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</si>
  <si>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</si>
  <si>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</si>
  <si>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</si>
  <si>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</si>
  <si>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</si>
  <si>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</si>
  <si>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</si>
  <si>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</si>
  <si>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</si>
  <si>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</si>
  <si>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</si>
  <si>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</si>
  <si>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</si>
  <si>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</si>
  <si>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</si>
  <si>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</si>
  <si>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</si>
  <si>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</si>
  <si>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</si>
  <si>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</si>
  <si>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</si>
  <si>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</si>
  <si>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</si>
  <si>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</si>
  <si>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</si>
  <si>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</si>
  <si>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</si>
  <si>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</si>
  <si>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</si>
  <si>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</si>
  <si>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</si>
  <si>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</si>
  <si>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</si>
  <si>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</si>
  <si>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</si>
  <si>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</si>
  <si>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</si>
  <si>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</si>
  <si>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</si>
  <si>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</si>
  <si>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</si>
  <si>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</si>
  <si>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</si>
  <si>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</si>
  <si>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</si>
  <si>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</si>
  <si>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</si>
  <si>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</si>
  <si>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</si>
  <si>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</si>
  <si>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</si>
  <si>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</si>
  <si>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</si>
  <si>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</si>
  <si>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</si>
  <si>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</si>
  <si>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</si>
  <si>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</si>
  <si>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</si>
  <si>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</si>
  <si>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</si>
  <si>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</si>
  <si>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</si>
  <si>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</si>
  <si>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</si>
  <si>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</si>
  <si>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</si>
  <si>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</si>
  <si>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</si>
  <si>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</si>
  <si>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</si>
  <si>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</si>
  <si>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</si>
  <si>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</si>
  <si>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</si>
  <si>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</si>
  <si>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</si>
  <si>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</si>
  <si>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</si>
  <si>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</si>
  <si>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</si>
  <si>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</si>
  <si>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</si>
  <si>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</si>
  <si>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</si>
  <si>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</si>
  <si>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</si>
  <si>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</si>
  <si>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</si>
  <si>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</si>
  <si>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</si>
  <si>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</si>
  <si>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</si>
  <si>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</si>
  <si>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</si>
  <si>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</si>
  <si>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</si>
  <si>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</si>
  <si>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</si>
  <si>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</si>
  <si>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</si>
  <si>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</si>
  <si>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</si>
  <si>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</si>
  <si>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</si>
  <si>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</si>
  <si>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</si>
  <si>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</si>
  <si>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</si>
  <si>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</si>
  <si>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</si>
  <si>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</si>
  <si>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</si>
  <si>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</si>
  <si>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</si>
  <si>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</si>
  <si>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</si>
  <si>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</si>
  <si>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</si>
  <si>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</si>
  <si>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</si>
  <si>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</si>
  <si>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</si>
  <si>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</si>
  <si>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</si>
  <si>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</si>
  <si>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</si>
  <si>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</si>
  <si>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</si>
  <si>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</si>
  <si>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</si>
  <si>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</si>
  <si>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</si>
  <si>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</si>
  <si>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</si>
  <si>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</si>
  <si>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</si>
  <si>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</si>
  <si>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</si>
  <si>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</si>
  <si>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</si>
  <si>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</si>
  <si>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</si>
  <si>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</si>
  <si>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</si>
  <si>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</si>
  <si>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</si>
  <si>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</si>
  <si>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</si>
  <si>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</si>
  <si>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</si>
  <si>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</si>
  <si>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</si>
  <si>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</si>
  <si>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</si>
  <si>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</si>
  <si>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</si>
  <si>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</si>
  <si>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</si>
  <si>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</si>
  <si>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</si>
  <si>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</si>
  <si>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</si>
  <si>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</si>
  <si>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</si>
  <si>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</si>
  <si>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</si>
  <si>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</si>
  <si>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</si>
  <si>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</si>
  <si>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</si>
  <si>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</si>
  <si>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</si>
  <si>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</si>
  <si>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</si>
  <si>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</si>
  <si>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</si>
  <si>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</si>
  <si>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</si>
  <si>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</si>
  <si>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</si>
  <si>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</si>
  <si>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</si>
  <si>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</si>
  <si>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</si>
  <si>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</si>
  <si>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</si>
  <si>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</si>
  <si>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</si>
  <si>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</si>
  <si>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</si>
  <si>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</si>
  <si>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</si>
  <si>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</si>
  <si>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</si>
  <si>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</si>
  <si>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</si>
  <si>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</si>
  <si>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</si>
  <si>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</si>
  <si>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</si>
  <si>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</si>
  <si>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</si>
  <si>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</si>
  <si>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</si>
  <si>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</si>
  <si>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</si>
  <si>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</si>
  <si>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</si>
  <si>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</si>
  <si>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</si>
  <si>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</si>
  <si>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</si>
  <si>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</si>
  <si>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</si>
  <si>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</si>
  <si>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</si>
  <si>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</si>
  <si>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</si>
  <si>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</si>
  <si>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</si>
  <si>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</si>
  <si>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</si>
  <si>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</si>
  <si>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</si>
  <si>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</si>
  <si>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</si>
  <si>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</si>
  <si>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</si>
  <si>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</si>
  <si>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</si>
  <si>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</si>
  <si>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</si>
  <si>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</si>
  <si>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</si>
  <si>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</si>
  <si>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</si>
  <si>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</si>
  <si>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</si>
  <si>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</si>
  <si>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</si>
  <si>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</si>
  <si>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</si>
  <si>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</si>
  <si>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</si>
  <si>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</si>
  <si>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</si>
  <si>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</si>
  <si>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</si>
  <si>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</si>
  <si>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</si>
  <si>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</si>
  <si>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</si>
  <si>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</si>
  <si>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</si>
  <si>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</si>
  <si>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</si>
  <si>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</si>
  <si>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</si>
  <si>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</si>
  <si>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</si>
  <si>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</si>
  <si>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</si>
  <si>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</si>
  <si>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</si>
  <si>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</si>
  <si>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</si>
  <si>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</si>
  <si>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</si>
  <si>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</si>
  <si>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</si>
  <si>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</si>
  <si>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</si>
  <si>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</si>
  <si>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</si>
  <si>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</si>
  <si>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</si>
  <si>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</si>
  <si>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</si>
  <si>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</si>
  <si>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</si>
  <si>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</si>
  <si>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</si>
  <si>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</si>
  <si>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</si>
  <si>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</si>
  <si>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</si>
  <si>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</si>
  <si>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</si>
  <si>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</si>
  <si>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</si>
  <si>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</si>
  <si>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</si>
  <si>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</si>
  <si>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</si>
  <si>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</si>
  <si>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</si>
  <si>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</si>
  <si>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</si>
  <si>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</si>
  <si>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</si>
  <si>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</si>
  <si>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</si>
  <si>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</si>
  <si>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</si>
  <si>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</si>
  <si>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</si>
  <si>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</si>
  <si>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</si>
  <si>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</si>
  <si>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</si>
  <si>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</si>
  <si>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</si>
  <si>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</si>
  <si>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</si>
  <si>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</si>
  <si>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</si>
  <si>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</si>
  <si>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</si>
  <si>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</si>
  <si>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</si>
  <si>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</si>
  <si>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</si>
  <si>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</si>
  <si>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</si>
  <si>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</si>
  <si>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</si>
  <si>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</si>
  <si>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</si>
  <si>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</si>
  <si>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</si>
  <si>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</si>
  <si>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</si>
  <si>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</si>
  <si>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</si>
  <si>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</si>
  <si>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</si>
  <si>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</si>
  <si>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</si>
  <si>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</si>
  <si>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</si>
  <si>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</si>
  <si>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</si>
  <si>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</si>
  <si>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</si>
  <si>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</si>
  <si>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</si>
  <si>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</si>
  <si>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</si>
  <si>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</si>
  <si>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</si>
  <si>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</si>
  <si>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</si>
  <si>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</si>
  <si>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</si>
  <si>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</si>
  <si>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</si>
  <si>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</si>
  <si>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</si>
  <si>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</si>
  <si>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</si>
  <si>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</si>
  <si>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</si>
  <si>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</si>
  <si>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</si>
  <si>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</si>
  <si>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</si>
  <si>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</si>
  <si>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</si>
  <si>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</si>
  <si>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</si>
  <si>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</si>
  <si>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</si>
  <si>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</si>
  <si>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</si>
  <si>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</si>
  <si>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</si>
  <si>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</si>
  <si>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</si>
  <si>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</si>
  <si>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</si>
  <si>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</si>
  <si>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</si>
  <si>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</si>
  <si>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</si>
  <si>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</si>
  <si>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</si>
  <si>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</si>
  <si>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</si>
  <si>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</si>
  <si>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</si>
  <si>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</si>
  <si>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</si>
  <si>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</si>
  <si>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</si>
  <si>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</si>
  <si>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</si>
  <si>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</si>
  <si>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</si>
  <si>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</si>
  <si>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</si>
  <si>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</si>
  <si>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</si>
  <si>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</si>
  <si>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</si>
  <si>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</si>
  <si>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</si>
  <si>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</si>
  <si>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</si>
  <si>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</si>
  <si>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</si>
  <si>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</si>
  <si>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</si>
  <si>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</si>
  <si>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</si>
  <si>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</si>
  <si>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</si>
  <si>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</si>
  <si>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</si>
  <si>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</si>
  <si>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</si>
  <si>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</si>
  <si>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</si>
  <si>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</si>
  <si>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</si>
  <si>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</si>
  <si>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</si>
  <si>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</si>
  <si>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</si>
  <si>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</si>
  <si>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</si>
  <si>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</si>
  <si>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</si>
  <si>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</si>
  <si>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</si>
  <si>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</si>
  <si>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</si>
  <si>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</si>
  <si>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</si>
  <si>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</si>
  <si>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</si>
  <si>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</si>
  <si>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</si>
  <si>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</si>
  <si>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</si>
  <si>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</si>
  <si>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</si>
  <si>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</si>
  <si>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</si>
  <si>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</si>
  <si>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</si>
  <si>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</si>
  <si>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</si>
  <si>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</si>
  <si>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</si>
  <si>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</si>
  <si>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</si>
  <si>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</si>
  <si>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</si>
  <si>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</si>
  <si>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</si>
  <si>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</si>
  <si>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</si>
  <si>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</si>
  <si>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</si>
  <si>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</si>
  <si>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</si>
  <si>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</si>
  <si>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</si>
  <si>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</si>
  <si>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</si>
  <si>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</si>
  <si>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</si>
  <si>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</si>
  <si>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</si>
  <si>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</si>
  <si>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</si>
  <si>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</si>
  <si>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</si>
  <si>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</si>
  <si>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</si>
  <si>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</si>
  <si>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</si>
  <si>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</si>
  <si>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</si>
  <si>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</si>
  <si>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</si>
  <si>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</si>
  <si>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</si>
  <si>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</si>
  <si>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</si>
  <si>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</si>
  <si>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</si>
  <si>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</si>
  <si>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</si>
  <si>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</si>
  <si>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</si>
  <si>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</si>
  <si>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</si>
  <si>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</si>
  <si>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</si>
  <si>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</si>
  <si>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</si>
  <si>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</si>
  <si>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</si>
  <si>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</si>
  <si>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</si>
  <si>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</si>
  <si>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</si>
  <si>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</si>
  <si>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</si>
  <si>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</si>
  <si>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</si>
  <si>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</si>
  <si>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</si>
  <si>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</si>
  <si>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</si>
  <si>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</si>
  <si>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</si>
  <si>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</si>
  <si>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</si>
  <si>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</si>
  <si>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</si>
  <si>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</si>
  <si>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</si>
  <si>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</si>
  <si>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</si>
  <si>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</si>
  <si>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</si>
  <si>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</si>
  <si>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</si>
  <si>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</si>
  <si>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</si>
  <si>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</si>
  <si>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</si>
  <si>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</si>
  <si>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</si>
  <si>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</si>
  <si>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</si>
  <si>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</si>
  <si>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</si>
  <si>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</si>
  <si>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</si>
  <si>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</si>
  <si>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</si>
  <si>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</si>
  <si>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</si>
  <si>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</si>
  <si>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</si>
  <si>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</si>
  <si>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</si>
  <si>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</si>
  <si>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</si>
  <si>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</si>
  <si>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</si>
  <si>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</si>
  <si>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</si>
  <si>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</si>
  <si>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</si>
  <si>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</si>
  <si>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</si>
  <si>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</si>
  <si>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</si>
  <si>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</si>
  <si>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</si>
  <si>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</si>
  <si>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</si>
  <si>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</si>
  <si>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</si>
  <si>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</si>
  <si>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</si>
  <si>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</si>
  <si>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</si>
  <si>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</si>
  <si>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</si>
  <si>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</si>
  <si>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</si>
  <si>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</si>
  <si>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</si>
  <si>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</si>
  <si>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</si>
  <si>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</si>
  <si>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</si>
  <si>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</si>
  <si>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</si>
  <si>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</si>
  <si>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</si>
  <si>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</si>
  <si>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</si>
  <si>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</si>
  <si>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</si>
  <si>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</si>
  <si>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</si>
  <si>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</si>
  <si>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</si>
  <si>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</si>
  <si>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</si>
  <si>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</si>
  <si>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</si>
  <si>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</si>
  <si>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</si>
  <si>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</si>
  <si>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</si>
  <si>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</si>
  <si>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</si>
  <si>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</si>
  <si>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</si>
  <si>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</si>
  <si>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</si>
  <si>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</si>
  <si>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</si>
  <si>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</si>
  <si>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</si>
  <si>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</si>
  <si>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</si>
  <si>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</si>
  <si>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</si>
  <si>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</si>
  <si>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</si>
  <si>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</si>
  <si>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</si>
  <si>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</si>
  <si>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</si>
  <si>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</si>
  <si>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</si>
  <si>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</si>
  <si>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</si>
  <si>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</si>
  <si>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</si>
  <si>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</si>
  <si>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</si>
  <si>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</si>
  <si>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</si>
  <si>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</si>
  <si>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</si>
  <si>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</si>
  <si>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</si>
  <si>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</si>
  <si>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</si>
  <si>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</si>
  <si>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</si>
  <si>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</si>
  <si>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</si>
  <si>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</si>
  <si>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</si>
  <si>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</si>
  <si>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</si>
  <si>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</si>
  <si>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</si>
  <si>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</si>
  <si>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</si>
  <si>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</si>
  <si>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</si>
  <si>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</si>
  <si>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</si>
  <si>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</si>
  <si>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</si>
  <si>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</si>
  <si>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</si>
  <si>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</si>
  <si>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</si>
  <si>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</si>
  <si>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</si>
  <si>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</si>
  <si>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</si>
  <si>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</si>
  <si>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</si>
  <si>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</si>
  <si>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</si>
  <si>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</si>
  <si>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</si>
  <si>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</si>
  <si>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</si>
  <si>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</si>
  <si>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</si>
  <si>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</si>
  <si>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</si>
  <si>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</si>
  <si>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</si>
  <si>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</si>
  <si>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</si>
  <si>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</si>
  <si>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</si>
  <si>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</si>
  <si>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</si>
  <si>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</si>
  <si>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</si>
  <si>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</si>
  <si>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</si>
  <si>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</si>
  <si>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</si>
  <si>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</si>
  <si>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</si>
  <si>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</si>
  <si>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</si>
  <si>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</si>
  <si>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</si>
  <si>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</si>
  <si>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</si>
  <si>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</si>
  <si>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</si>
  <si>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</si>
  <si>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</si>
  <si>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</si>
  <si>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</si>
  <si>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</si>
  <si>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</si>
  <si>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</si>
  <si>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</si>
  <si>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</si>
  <si>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</si>
  <si>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</si>
  <si>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</si>
  <si>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</si>
  <si>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</si>
  <si>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</si>
  <si>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</si>
  <si>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</si>
  <si>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</si>
  <si>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</si>
  <si>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</si>
  <si>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</si>
  <si>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</si>
  <si>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</si>
  <si>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</si>
  <si>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</si>
  <si>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</si>
  <si>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</si>
  <si>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</si>
  <si>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</si>
  <si>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</si>
  <si>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</si>
  <si>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</si>
  <si>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</si>
  <si>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</si>
  <si>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</si>
  <si>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</si>
  <si>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</si>
  <si>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</si>
  <si>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</si>
  <si>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</si>
  <si>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</si>
  <si>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</si>
  <si>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</si>
  <si>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</si>
  <si>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</si>
  <si>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</si>
  <si>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</si>
  <si>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</si>
  <si>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</si>
  <si>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</si>
  <si>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</si>
  <si>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</si>
  <si>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</si>
  <si>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</si>
  <si>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</si>
  <si>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</si>
  <si>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</si>
  <si>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</si>
  <si>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</si>
  <si>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</si>
  <si>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</si>
  <si>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</si>
  <si>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</si>
  <si>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</si>
  <si>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</si>
  <si>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</si>
  <si>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</si>
  <si>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</si>
  <si>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</si>
  <si>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</si>
  <si>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</si>
  <si>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</si>
  <si>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</si>
  <si>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</si>
  <si>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</si>
  <si>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</si>
  <si>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</si>
  <si>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</si>
  <si>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</si>
  <si>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</si>
  <si>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</si>
  <si>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</si>
  <si>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</si>
  <si>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</si>
  <si>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</si>
  <si>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</si>
  <si>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</si>
  <si>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</si>
  <si>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</si>
  <si>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</si>
  <si>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</si>
  <si>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</si>
  <si>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</si>
  <si>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</si>
  <si>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</si>
  <si>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</si>
  <si>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</si>
  <si>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</si>
  <si>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</si>
  <si>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</si>
  <si>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</si>
  <si>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</si>
  <si>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</si>
  <si>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</si>
  <si>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</si>
  <si>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</si>
  <si>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</si>
  <si>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</si>
  <si>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</si>
  <si>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</si>
  <si>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</si>
  <si>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</si>
  <si>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</si>
  <si>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</si>
  <si>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</si>
  <si>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</si>
  <si>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</si>
  <si>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</si>
  <si>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</si>
  <si>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</si>
  <si>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</si>
  <si>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</si>
  <si>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</si>
  <si>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</si>
  <si>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</si>
  <si>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</si>
  <si>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</si>
  <si>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</si>
  <si>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</si>
  <si>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</si>
  <si>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</si>
  <si>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</si>
  <si>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</si>
  <si>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</si>
  <si>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</si>
  <si>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</si>
  <si>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</si>
  <si>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</si>
  <si>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</si>
  <si>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</si>
  <si>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</si>
  <si>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</si>
  <si>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</si>
  <si>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</si>
  <si>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</si>
  <si>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</si>
  <si>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</si>
  <si>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</si>
  <si>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</si>
  <si>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</si>
  <si>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</si>
  <si>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</si>
  <si>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</si>
  <si>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</si>
  <si>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</si>
  <si>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</si>
  <si>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</si>
  <si>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</si>
  <si>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</si>
  <si>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</si>
  <si>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</si>
  <si>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</si>
  <si>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</si>
  <si>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</si>
  <si>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</si>
  <si>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</si>
  <si>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</si>
  <si>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</si>
  <si>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</si>
  <si>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</si>
  <si>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</si>
  <si>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</si>
  <si>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</si>
  <si>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</si>
  <si>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</si>
  <si>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</si>
  <si>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</si>
  <si>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</si>
  <si>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</si>
  <si>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</si>
  <si>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</si>
  <si>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</si>
  <si>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</si>
  <si>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</si>
  <si>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</si>
  <si>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</si>
  <si>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</si>
  <si>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</si>
  <si>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</si>
  <si>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</si>
  <si>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</si>
  <si>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</si>
  <si>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</si>
  <si>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</si>
  <si>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</si>
  <si>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</si>
  <si>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</si>
  <si>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</si>
  <si>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</si>
  <si>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</si>
  <si>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</si>
  <si>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</si>
  <si>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</si>
  <si>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</si>
  <si>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</si>
  <si>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</si>
  <si>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</si>
  <si>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</si>
  <si>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</si>
  <si>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</si>
  <si>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</si>
  <si>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</si>
  <si>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</si>
  <si>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</si>
  <si>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</si>
  <si>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</si>
  <si>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</si>
  <si>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</si>
  <si>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</si>
  <si>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</si>
  <si>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</si>
  <si>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</si>
  <si>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</si>
  <si>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</si>
  <si>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</si>
  <si>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</si>
  <si>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</si>
  <si>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</si>
  <si>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</si>
  <si>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</si>
  <si>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</si>
  <si>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</si>
  <si>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</si>
  <si>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</si>
  <si>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</si>
  <si>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</si>
  <si>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</si>
  <si>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</si>
  <si>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</si>
  <si>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</si>
  <si>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</si>
  <si>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</si>
  <si>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</si>
  <si>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</si>
  <si>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</si>
  <si>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</si>
  <si>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</si>
  <si>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</si>
  <si>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</si>
  <si>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</si>
  <si>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</si>
  <si>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</si>
  <si>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</si>
  <si>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</si>
  <si>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</si>
  <si>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</si>
  <si>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</si>
  <si>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</si>
  <si>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</si>
  <si>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</si>
  <si>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</si>
  <si>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</si>
  <si>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</si>
  <si>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</si>
  <si>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</si>
  <si>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</si>
  <si>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</si>
  <si>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</si>
  <si>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</si>
  <si>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</si>
  <si>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</si>
  <si>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</si>
  <si>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</si>
  <si>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</si>
  <si>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</si>
  <si>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</si>
  <si>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</si>
  <si>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</si>
  <si>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</si>
  <si>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</si>
  <si>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</si>
  <si>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</si>
  <si>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</si>
  <si>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</si>
  <si>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</si>
  <si>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</si>
  <si>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</si>
  <si>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</si>
  <si>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</si>
  <si>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</si>
  <si>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</si>
  <si>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</si>
  <si>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</si>
  <si>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</si>
  <si>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</si>
  <si>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</si>
  <si>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</si>
  <si>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</si>
  <si>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</si>
  <si>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</si>
  <si>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</si>
  <si>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</si>
  <si>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</si>
  <si>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</si>
  <si>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</si>
  <si>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</si>
  <si>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</si>
  <si>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</si>
  <si>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</si>
  <si>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</si>
  <si>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</si>
  <si>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</si>
  <si>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</si>
  <si>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</si>
  <si>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</si>
  <si>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</si>
  <si>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</si>
  <si>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</si>
  <si>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</si>
  <si>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</si>
  <si>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</si>
  <si>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</si>
  <si>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</si>
  <si>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</si>
  <si>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</si>
  <si>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</si>
  <si>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</si>
  <si>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</si>
  <si>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</si>
  <si>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</si>
  <si>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</si>
  <si>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</si>
  <si>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</si>
  <si>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</si>
  <si>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</si>
  <si>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</si>
  <si>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</si>
  <si>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</si>
  <si>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</si>
  <si>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</si>
  <si>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</si>
  <si>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</si>
  <si>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</si>
  <si>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</si>
  <si>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</si>
  <si>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</si>
  <si>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</si>
  <si>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</si>
  <si>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</si>
  <si>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</si>
  <si>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</si>
  <si>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</si>
  <si>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</si>
  <si>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</si>
  <si>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</si>
  <si>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</si>
  <si>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</si>
  <si>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</si>
  <si>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</si>
  <si>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</si>
  <si>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</si>
  <si>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</si>
  <si>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</si>
  <si>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</si>
  <si>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</si>
  <si>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</si>
  <si>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</si>
  <si>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</si>
  <si>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</si>
  <si>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</si>
  <si>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</si>
  <si>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</si>
  <si>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</si>
  <si>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</si>
  <si>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</si>
  <si>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</si>
  <si>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</si>
  <si>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</si>
  <si>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</si>
  <si>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</si>
  <si>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</si>
  <si>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</si>
  <si>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</si>
  <si>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</si>
  <si>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</si>
  <si>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</si>
  <si>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</si>
  <si>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</si>
  <si>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</si>
  <si>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</si>
  <si>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</si>
  <si>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</si>
  <si>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</si>
  <si>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</si>
  <si>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</si>
  <si>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</si>
  <si>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</si>
  <si>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</si>
  <si>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</si>
  <si>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</si>
  <si>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</si>
  <si>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</si>
  <si>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</si>
  <si>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</si>
  <si>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</si>
  <si>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</si>
  <si>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</si>
  <si>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</si>
  <si>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</si>
  <si>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</si>
  <si>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</si>
  <si>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</si>
  <si>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</si>
  <si>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</si>
  <si>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</si>
  <si>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</si>
  <si>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</si>
  <si>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</si>
  <si>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</si>
  <si>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</si>
  <si>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</si>
  <si>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</si>
  <si>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</si>
  <si>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</si>
  <si>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</si>
  <si>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</si>
  <si>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</si>
  <si>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</si>
  <si>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</si>
  <si>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</si>
  <si>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</si>
  <si>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</si>
  <si>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</si>
  <si>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</si>
  <si>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</si>
  <si>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</si>
  <si>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</si>
  <si>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</si>
  <si>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</si>
  <si>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</si>
  <si>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</si>
  <si>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</si>
  <si>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</si>
  <si>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</si>
  <si>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</si>
  <si>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</si>
  <si>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</si>
  <si>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</si>
  <si>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</si>
  <si>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</si>
  <si>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</si>
  <si>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</si>
  <si>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</si>
  <si>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</si>
  <si>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</si>
  <si>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</si>
  <si>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</si>
  <si>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</si>
  <si>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</si>
  <si>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</si>
  <si>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</si>
  <si>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</si>
  <si>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</si>
  <si>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</si>
  <si>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</si>
  <si>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</si>
  <si>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</si>
  <si>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</si>
  <si>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</si>
  <si>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</si>
  <si>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</si>
  <si>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</si>
  <si>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</si>
  <si>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</si>
  <si>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</si>
  <si>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</si>
  <si>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</si>
  <si>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</si>
  <si>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</si>
  <si>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</si>
  <si>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</si>
  <si>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</si>
  <si>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</si>
  <si>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</si>
  <si>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</si>
  <si>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</si>
  <si>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</si>
  <si>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</si>
  <si>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</si>
  <si>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</si>
  <si>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</si>
  <si>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</si>
  <si>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</si>
  <si>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</si>
  <si>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</si>
  <si>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</si>
  <si>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</si>
  <si>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</si>
  <si>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</si>
  <si>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</si>
  <si>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</si>
  <si>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</si>
  <si>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</si>
  <si>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</si>
  <si>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</si>
  <si>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</si>
  <si>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</si>
  <si>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</si>
  <si>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</si>
  <si>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</si>
  <si>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</si>
  <si>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</si>
  <si>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</si>
  <si>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</si>
  <si>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</si>
  <si>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</si>
  <si>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</si>
  <si>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</si>
  <si>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</si>
  <si>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</si>
  <si>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</si>
  <si>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</si>
  <si>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</si>
  <si>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</si>
  <si>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</si>
  <si>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</si>
  <si>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</si>
  <si>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</si>
  <si>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</si>
  <si>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</si>
  <si>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</si>
  <si>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</si>
  <si>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</si>
  <si>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</si>
  <si>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</si>
  <si>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</si>
  <si>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</si>
  <si>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</si>
  <si>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</si>
  <si>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</si>
  <si>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</si>
  <si>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</si>
  <si>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</si>
  <si>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</si>
  <si>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</si>
  <si>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</si>
  <si>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</si>
  <si>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</si>
  <si>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</si>
  <si>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</si>
  <si>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</si>
  <si>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</si>
  <si>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</si>
  <si>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</si>
  <si>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</si>
  <si>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</si>
  <si>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</si>
  <si>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</si>
  <si>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</si>
  <si>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</si>
  <si>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</si>
  <si>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</si>
  <si>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</si>
  <si>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</si>
  <si>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</si>
  <si>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</si>
  <si>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</si>
  <si>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</si>
  <si>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</si>
  <si>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</si>
  <si>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</si>
  <si>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</si>
  <si>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</si>
  <si>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</si>
  <si>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</si>
  <si>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</si>
  <si>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</si>
  <si>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</si>
  <si>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</si>
  <si>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</si>
  <si>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</si>
  <si>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</si>
  <si>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</si>
  <si>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</si>
  <si>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</si>
  <si>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</si>
  <si>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</si>
  <si>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</si>
  <si>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</si>
  <si>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</si>
  <si>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</si>
  <si>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</si>
  <si>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</si>
  <si>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</si>
  <si>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</si>
  <si>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</si>
  <si>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</si>
  <si>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</si>
  <si>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</si>
  <si>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</si>
  <si>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</si>
  <si>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</si>
  <si>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</si>
  <si>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</si>
  <si>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</si>
  <si>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</si>
  <si>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</si>
  <si>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</si>
  <si>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</si>
  <si>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</si>
  <si>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</si>
  <si>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</si>
  <si>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</si>
  <si>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</si>
  <si>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</si>
  <si>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</si>
  <si>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</si>
  <si>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</si>
  <si>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</si>
  <si>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</si>
  <si>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</si>
  <si>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</si>
  <si>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</si>
  <si>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</si>
  <si>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</si>
  <si>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</si>
  <si>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</si>
  <si>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</si>
  <si>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</si>
  <si>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</si>
  <si>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</si>
  <si>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</si>
  <si>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</si>
  <si>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</si>
  <si>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</si>
  <si>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</si>
  <si>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</si>
  <si>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</si>
  <si>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</si>
  <si>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</si>
  <si>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</si>
  <si>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</si>
  <si>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</si>
  <si>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</si>
  <si>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</si>
  <si>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</si>
  <si>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</si>
  <si>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</si>
  <si>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</si>
  <si>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</si>
  <si>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</si>
  <si>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</si>
  <si>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</si>
  <si>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</si>
  <si>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</si>
  <si>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</si>
  <si>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</si>
  <si>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</si>
  <si>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</si>
  <si>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</si>
  <si>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</si>
  <si>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</si>
  <si>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</si>
  <si>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</si>
  <si>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</si>
  <si>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</si>
  <si>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</si>
  <si>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</si>
  <si>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</si>
  <si>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</si>
  <si>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</si>
  <si>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</si>
  <si>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</si>
  <si>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</si>
  <si>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</si>
  <si>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</si>
  <si>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</si>
  <si>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</si>
  <si>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</si>
  <si>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</si>
  <si>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</si>
  <si>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</si>
  <si>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</si>
  <si>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</si>
  <si>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</si>
  <si>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</si>
  <si>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</si>
  <si>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</si>
  <si>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</si>
  <si>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</si>
  <si>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</si>
  <si>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</si>
  <si>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</si>
  <si>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</si>
  <si>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</si>
  <si>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</si>
  <si>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</si>
  <si>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</si>
  <si>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</si>
  <si>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</si>
  <si>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</si>
  <si>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</si>
  <si>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</si>
  <si>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</si>
  <si>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</si>
  <si>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</si>
  <si>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</si>
  <si>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</si>
  <si>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</si>
  <si>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</si>
  <si>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</si>
  <si>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</si>
  <si>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</si>
  <si>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</si>
  <si>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</si>
  <si>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</si>
  <si>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</si>
  <si>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</si>
  <si>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</si>
  <si>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</si>
  <si>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</si>
  <si>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</si>
  <si>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</si>
  <si>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</si>
  <si>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</si>
  <si>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</si>
  <si>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</si>
  <si>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</si>
  <si>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</si>
  <si>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</si>
  <si>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</si>
  <si>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</si>
  <si>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</si>
  <si>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</si>
  <si>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</si>
  <si>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</si>
  <si>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</si>
  <si>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</si>
  <si>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</si>
  <si>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</si>
  <si>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</si>
  <si>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</si>
  <si>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</si>
  <si>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</si>
  <si>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</si>
  <si>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</si>
  <si>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</si>
  <si>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</si>
  <si>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</si>
  <si>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</si>
  <si>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</si>
  <si>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</si>
  <si>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</si>
  <si>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</si>
  <si>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</si>
  <si>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</si>
  <si>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</si>
  <si>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</si>
  <si>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</si>
  <si>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</si>
  <si>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</si>
  <si>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</si>
  <si>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</si>
  <si>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</si>
  <si>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</si>
  <si>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</si>
  <si>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</si>
  <si>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</si>
  <si>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</si>
  <si>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</si>
  <si>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</si>
  <si>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</si>
  <si>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</si>
  <si>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</si>
  <si>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</si>
  <si>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</si>
  <si>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</si>
  <si>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</si>
  <si>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</si>
  <si>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</si>
  <si>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</si>
  <si>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</si>
  <si>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</si>
  <si>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</si>
  <si>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</si>
  <si>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</si>
  <si>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</si>
  <si>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</si>
  <si>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</si>
  <si>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</si>
  <si>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</si>
  <si>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</si>
  <si>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</si>
  <si>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</si>
  <si>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</si>
  <si>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</si>
  <si>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</si>
  <si>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</si>
  <si>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</si>
  <si>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</si>
  <si>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</si>
  <si>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</si>
  <si>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</si>
  <si>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</si>
  <si>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</si>
  <si>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</si>
  <si>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</si>
  <si>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</si>
  <si>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</si>
  <si>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</si>
  <si>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</si>
  <si>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</si>
  <si>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</si>
  <si>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</si>
  <si>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</si>
  <si>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</si>
  <si>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</si>
  <si>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</si>
  <si>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</si>
  <si>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</si>
  <si>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</si>
  <si>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</si>
  <si>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</si>
  <si>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</si>
  <si>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</si>
  <si>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</si>
  <si>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</si>
  <si>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</si>
  <si>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</si>
  <si>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</si>
  <si>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</si>
  <si>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</si>
  <si>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</si>
  <si>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</si>
  <si>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</si>
  <si>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</si>
  <si>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</si>
  <si>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</si>
  <si>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</si>
  <si>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</si>
  <si>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</si>
  <si>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</si>
  <si>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</si>
  <si>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</si>
  <si>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</si>
  <si>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</si>
  <si>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</si>
  <si>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</si>
  <si>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</si>
  <si>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</si>
  <si>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</si>
  <si>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</si>
  <si>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</si>
  <si>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</si>
  <si>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</si>
  <si>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</si>
  <si>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</si>
  <si>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</si>
  <si>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</si>
  <si>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</si>
  <si>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</si>
  <si>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</si>
  <si>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</si>
  <si>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</si>
  <si>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</si>
  <si>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</si>
  <si>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</si>
  <si>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</si>
  <si>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</si>
  <si>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</si>
  <si>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</si>
  <si>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</si>
  <si>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</si>
  <si>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</si>
  <si>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</si>
  <si>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</si>
  <si>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</si>
  <si>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</si>
  <si>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</si>
  <si>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</si>
  <si>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</si>
  <si>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</si>
  <si>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</si>
  <si>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</si>
  <si>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</si>
  <si>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</si>
  <si>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</si>
  <si>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</si>
  <si>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</si>
  <si>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</si>
  <si>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</si>
  <si>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</si>
  <si>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</si>
  <si>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</si>
  <si>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</si>
  <si>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</si>
  <si>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</si>
  <si>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</si>
  <si>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</si>
  <si>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</si>
  <si>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</si>
  <si>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</si>
  <si>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</si>
  <si>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</si>
  <si>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</si>
  <si>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</si>
  <si>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</si>
  <si>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</si>
  <si>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</si>
  <si>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</si>
  <si>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</si>
  <si>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</si>
  <si>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</si>
  <si>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</si>
  <si>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</si>
  <si>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</si>
  <si>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</si>
  <si>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</si>
  <si>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</si>
  <si>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</si>
  <si>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</si>
  <si>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</si>
  <si>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</si>
  <si>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</si>
  <si>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</si>
  <si>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</si>
  <si>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</si>
  <si>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</si>
  <si>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</si>
  <si>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</si>
  <si>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</si>
  <si>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</si>
  <si>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</si>
  <si>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</si>
  <si>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</si>
  <si>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</si>
  <si>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</si>
  <si>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</si>
  <si>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</si>
  <si>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</si>
  <si>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</si>
  <si>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</si>
  <si>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</si>
  <si>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</si>
  <si>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</si>
  <si>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</si>
  <si>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</si>
  <si>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</si>
  <si>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</si>
  <si>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</si>
  <si>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</si>
  <si>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</si>
  <si>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</si>
  <si>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</si>
  <si>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</si>
  <si>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</si>
  <si>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</si>
  <si>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</si>
  <si>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</si>
  <si>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</si>
  <si>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</si>
  <si>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</si>
  <si>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</si>
  <si>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</si>
  <si>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</si>
  <si>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</si>
  <si>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</si>
  <si>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</si>
  <si>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</si>
  <si>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</si>
  <si>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</si>
  <si>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</si>
  <si>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</si>
  <si>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</si>
  <si>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</si>
  <si>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</si>
  <si>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</si>
  <si>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</si>
  <si>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</si>
  <si>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</si>
  <si>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</si>
  <si>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</si>
  <si>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</si>
  <si>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</si>
  <si>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</si>
  <si>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</si>
  <si>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</si>
  <si>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</si>
  <si>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</si>
  <si>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</si>
  <si>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</si>
  <si>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</si>
  <si>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</si>
  <si>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</si>
  <si>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</si>
  <si>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</si>
  <si>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</si>
  <si>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</si>
  <si>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</si>
  <si>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</si>
  <si>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</si>
  <si>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</si>
  <si>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</si>
  <si>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</si>
  <si>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</si>
  <si>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</si>
  <si>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</si>
  <si>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</si>
  <si>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</si>
  <si>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</si>
  <si>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</si>
  <si>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</si>
  <si>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</si>
  <si>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</si>
  <si>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</si>
  <si>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</si>
  <si>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</si>
  <si>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</si>
  <si>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</si>
  <si>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</si>
  <si>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</si>
  <si>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</si>
  <si>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</si>
  <si>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</si>
  <si>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</si>
  <si>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</si>
  <si>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</si>
  <si>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</si>
  <si>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</si>
  <si>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</si>
  <si>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</si>
  <si>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</si>
  <si>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</si>
  <si>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</si>
  <si>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</si>
  <si>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</si>
  <si>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</si>
  <si>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</si>
  <si>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</si>
  <si>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</si>
  <si>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</si>
  <si>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</si>
  <si>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</si>
  <si>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</si>
  <si>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</si>
  <si>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</si>
  <si>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</si>
  <si>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</si>
  <si>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</si>
  <si>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</si>
  <si>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</si>
  <si>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</si>
  <si>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</si>
  <si>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</si>
  <si>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</si>
  <si>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</si>
  <si>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</si>
  <si>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</si>
  <si>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</si>
  <si>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</si>
  <si>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</si>
  <si>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</si>
  <si>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</si>
  <si>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</si>
  <si>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</si>
  <si>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</si>
  <si>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</si>
  <si>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</si>
  <si>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</si>
  <si>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</si>
  <si>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</si>
  <si>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</si>
  <si>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</si>
  <si>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</si>
  <si>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</si>
  <si>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</si>
  <si>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</si>
  <si>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</si>
  <si>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</si>
  <si>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</si>
  <si>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</si>
  <si>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</si>
  <si>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</si>
  <si>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</si>
  <si>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</si>
  <si>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</si>
  <si>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</si>
  <si>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</si>
  <si>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</si>
  <si>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</si>
  <si>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</si>
  <si>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</si>
  <si>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</si>
  <si>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</si>
  <si>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</si>
  <si>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</si>
  <si>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</si>
  <si>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</si>
  <si>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</si>
  <si>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</si>
  <si>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</si>
  <si>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</si>
  <si>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</si>
  <si>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</si>
  <si>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</si>
  <si>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</si>
  <si>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</si>
  <si>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</si>
  <si>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</si>
  <si>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</si>
  <si>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</si>
  <si>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</si>
  <si>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</si>
  <si>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</si>
  <si>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</si>
  <si>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</si>
  <si>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</si>
  <si>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</si>
  <si>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</si>
  <si>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</si>
  <si>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</si>
  <si>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</si>
  <si>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</si>
  <si>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</si>
  <si>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</si>
  <si>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</si>
  <si>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</si>
  <si>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</si>
  <si>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</si>
  <si>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</si>
  <si>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</si>
  <si>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</si>
  <si>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</si>
  <si>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</si>
  <si>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</si>
  <si>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</si>
  <si>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</si>
  <si>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</si>
  <si>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</si>
  <si>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</si>
  <si>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</si>
  <si>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</si>
  <si>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</si>
  <si>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</si>
  <si>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</si>
  <si>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</si>
  <si>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</si>
  <si>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</si>
  <si>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</si>
  <si>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</si>
  <si>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</si>
  <si>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</si>
  <si>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</si>
  <si>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</si>
  <si>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</si>
  <si>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</si>
  <si>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</si>
  <si>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</si>
  <si>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</si>
  <si>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</si>
  <si>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</si>
  <si>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</si>
  <si>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</si>
  <si>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</si>
  <si>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</si>
  <si>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</si>
  <si>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</si>
  <si>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</si>
  <si>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</si>
  <si>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</si>
  <si>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</si>
  <si>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</si>
  <si>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</si>
  <si>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</si>
  <si>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</si>
  <si>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</si>
  <si>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</si>
  <si>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</si>
  <si>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</si>
  <si>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</si>
  <si>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</si>
  <si>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</si>
  <si>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</si>
  <si>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</si>
  <si>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</si>
  <si>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</si>
  <si>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</si>
  <si>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</si>
  <si>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</si>
  <si>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</si>
  <si>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</si>
  <si>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</si>
  <si>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</si>
  <si>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</si>
  <si>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</si>
  <si>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</si>
  <si>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</si>
  <si>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</si>
  <si>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</si>
  <si>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</si>
  <si>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</si>
  <si>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</si>
  <si>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</si>
  <si>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</si>
  <si>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</si>
  <si>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</si>
  <si>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</si>
  <si>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</si>
  <si>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</si>
  <si>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</si>
  <si>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</si>
  <si>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</si>
  <si>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</si>
  <si>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</si>
  <si>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</si>
  <si>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</si>
  <si>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</si>
  <si>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</si>
  <si>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</si>
  <si>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</si>
  <si>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</si>
  <si>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</si>
  <si>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</si>
  <si>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</si>
  <si>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</si>
  <si>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</si>
  <si>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</si>
  <si>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</si>
  <si>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</si>
  <si>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</si>
  <si>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</si>
  <si>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</si>
  <si>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</si>
  <si>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</si>
  <si>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</si>
  <si>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</si>
  <si>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</si>
  <si>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</si>
  <si>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</si>
  <si>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</si>
  <si>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</si>
  <si>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</si>
  <si>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</si>
  <si>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</si>
  <si>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</si>
  <si>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</si>
  <si>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</si>
  <si>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</si>
  <si>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</si>
  <si>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</si>
  <si>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</si>
  <si>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</si>
  <si>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</si>
  <si>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</si>
  <si>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</si>
  <si>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</si>
  <si>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</si>
  <si>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</si>
  <si>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</si>
  <si>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</si>
  <si>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</si>
  <si>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</si>
  <si>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</si>
  <si>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</si>
  <si>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</si>
  <si>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</si>
  <si>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</si>
  <si>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</si>
  <si>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</si>
  <si>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</si>
  <si>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</si>
  <si>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</si>
  <si>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</si>
  <si>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</si>
  <si>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</si>
  <si>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</si>
  <si>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</si>
  <si>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</si>
  <si>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</si>
  <si>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</si>
  <si>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</si>
  <si>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</si>
  <si>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</si>
  <si>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</si>
  <si>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</si>
  <si>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</si>
  <si>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</si>
  <si>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</si>
  <si>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</si>
  <si>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</si>
  <si>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</si>
  <si>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</si>
  <si>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</si>
  <si>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</si>
  <si>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</si>
  <si>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</si>
  <si>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</si>
  <si>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</si>
  <si>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</si>
  <si>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</si>
  <si>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</si>
  <si>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</si>
  <si>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</si>
  <si>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</si>
  <si>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</si>
  <si>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</si>
  <si>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</si>
  <si>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</si>
  <si>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</si>
  <si>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</si>
  <si>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</si>
  <si>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</si>
  <si>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</si>
  <si>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</si>
  <si>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</si>
  <si>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</si>
  <si>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</si>
  <si>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</si>
  <si>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</si>
  <si>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</si>
  <si>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</si>
  <si>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</si>
  <si>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</si>
  <si>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</si>
  <si>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</si>
  <si>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</si>
  <si>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</si>
  <si>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</si>
  <si>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</si>
  <si>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</si>
  <si>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</si>
  <si>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</si>
  <si>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</si>
  <si>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</si>
  <si>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</si>
  <si>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</si>
  <si>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</si>
  <si>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</si>
  <si>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</si>
  <si>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</si>
  <si>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</si>
  <si>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</si>
  <si>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</si>
  <si>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</si>
  <si>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</si>
  <si>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</si>
  <si>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</si>
  <si>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</si>
  <si>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</si>
  <si>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</si>
  <si>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</si>
  <si>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</si>
  <si>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</si>
  <si>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</si>
  <si>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</si>
  <si>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</si>
  <si>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</si>
  <si>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</si>
  <si>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</si>
  <si>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</si>
  <si>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</si>
  <si>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</si>
  <si>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</si>
  <si>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</si>
  <si>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</si>
  <si>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</si>
  <si>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</si>
  <si>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</si>
  <si>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</si>
  <si>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</si>
  <si>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</si>
  <si>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</si>
  <si>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</si>
  <si>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</si>
  <si>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</si>
  <si>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</si>
  <si>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</si>
  <si>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</si>
  <si>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</si>
  <si>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</si>
  <si>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</si>
  <si>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</si>
  <si>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</si>
  <si>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</si>
  <si>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</si>
  <si>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</si>
  <si>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</si>
  <si>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</si>
  <si>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</si>
  <si>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</si>
  <si>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</si>
  <si>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</si>
  <si>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</si>
  <si>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</si>
  <si>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</si>
  <si>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</si>
  <si>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</si>
  <si>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</si>
  <si>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</si>
  <si>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</si>
  <si>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</si>
  <si>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</si>
  <si>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</si>
  <si>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</si>
  <si>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</si>
  <si>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</si>
  <si>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</si>
  <si>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</si>
  <si>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</si>
  <si>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</si>
  <si>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</si>
  <si>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</si>
  <si>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</si>
  <si>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</si>
  <si>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</si>
  <si>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</si>
  <si>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</si>
  <si>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</si>
  <si>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</si>
  <si>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</si>
  <si>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</si>
  <si>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</si>
  <si>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</si>
  <si>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</si>
  <si>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</si>
  <si>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</si>
  <si>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</si>
  <si>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</si>
  <si>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</si>
  <si>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</si>
  <si>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</si>
  <si>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</si>
  <si>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</si>
  <si>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</si>
  <si>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</si>
  <si>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</si>
  <si>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</si>
  <si>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</si>
  <si>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</si>
  <si>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</si>
  <si>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</si>
  <si>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</si>
  <si>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</si>
  <si>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</si>
  <si>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</si>
  <si>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</si>
  <si>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</si>
  <si>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</si>
  <si>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</si>
  <si>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</si>
  <si>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</si>
  <si>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</si>
  <si>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</si>
  <si>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</si>
  <si>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</si>
  <si>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</si>
  <si>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</si>
  <si>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</si>
  <si>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</si>
  <si>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</si>
  <si>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</si>
  <si>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</si>
  <si>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</si>
  <si>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</si>
  <si>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</si>
  <si>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</si>
  <si>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</si>
  <si>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</si>
  <si>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</si>
  <si>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</si>
  <si>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</si>
  <si>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</si>
  <si>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</si>
  <si>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</si>
  <si>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</si>
  <si>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</si>
  <si>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</si>
  <si>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</si>
  <si>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</si>
  <si>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</si>
  <si>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</si>
  <si>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</si>
  <si>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</si>
  <si>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</si>
  <si>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</si>
  <si>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</si>
  <si>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</si>
  <si>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</si>
  <si>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</si>
  <si>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</si>
  <si>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</si>
  <si>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</si>
  <si>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</si>
  <si>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</si>
  <si>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</si>
  <si>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</si>
  <si>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</si>
  <si>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</si>
  <si>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</si>
  <si>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</si>
  <si>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</si>
  <si>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</si>
  <si>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</si>
  <si>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</si>
  <si>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</si>
  <si>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</si>
  <si>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</si>
  <si>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</si>
  <si>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</si>
  <si>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</si>
  <si>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</si>
  <si>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</si>
  <si>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</si>
  <si>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</si>
  <si>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</si>
  <si>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</si>
  <si>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</si>
  <si>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</si>
  <si>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</si>
  <si>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</si>
  <si>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</si>
  <si>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</si>
  <si>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</si>
  <si>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</si>
  <si>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</si>
  <si>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</si>
  <si>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</si>
  <si>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</si>
  <si>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</si>
  <si>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</si>
  <si>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</si>
  <si>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</si>
  <si>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</si>
  <si>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</si>
  <si>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</si>
  <si>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</si>
  <si>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</si>
  <si>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</si>
  <si>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</si>
  <si>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</si>
  <si>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</si>
  <si>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</si>
  <si>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</si>
  <si>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</si>
  <si>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</si>
  <si>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</si>
  <si>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</si>
  <si>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</si>
  <si>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</si>
  <si>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</si>
  <si>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</si>
  <si>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</si>
  <si>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</si>
  <si>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</si>
  <si>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</si>
  <si>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</si>
  <si>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</si>
  <si>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</si>
  <si>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</si>
  <si>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</si>
  <si>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</si>
  <si>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</si>
  <si>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</si>
  <si>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</si>
  <si>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</si>
  <si>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</si>
  <si>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</si>
  <si>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</si>
  <si>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</si>
  <si>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</si>
  <si>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</si>
  <si>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</si>
  <si>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</si>
  <si>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</si>
  <si>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</si>
  <si>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</si>
  <si>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</si>
  <si>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</si>
  <si>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</si>
  <si>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</si>
  <si>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</si>
  <si>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</si>
  <si>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</si>
  <si>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</si>
  <si>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</si>
  <si>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</si>
  <si>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</si>
  <si>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</si>
  <si>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</si>
  <si>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</si>
  <si>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</si>
  <si>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</si>
  <si>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</si>
  <si>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</si>
  <si>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</si>
  <si>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</si>
  <si>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</si>
  <si>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</si>
  <si>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</si>
  <si>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</si>
  <si>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</si>
  <si>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</si>
  <si>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</si>
  <si>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</si>
  <si>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</si>
  <si>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</si>
  <si>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</si>
  <si>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</si>
  <si>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</si>
  <si>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</si>
  <si>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</si>
  <si>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</si>
  <si>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</si>
  <si>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</si>
  <si>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</si>
  <si>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</si>
  <si>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</si>
  <si>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</si>
  <si>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</si>
  <si>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</si>
  <si>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</si>
  <si>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</si>
  <si>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</si>
  <si>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</si>
  <si>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</si>
  <si>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</si>
  <si>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</si>
  <si>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</si>
  <si>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</si>
  <si>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</si>
  <si>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</si>
  <si>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</si>
  <si>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</si>
  <si>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</si>
  <si>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</si>
  <si>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</si>
  <si>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</si>
  <si>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</si>
  <si>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</si>
  <si>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</si>
  <si>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</si>
  <si>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</si>
  <si>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</si>
  <si>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</si>
  <si>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</si>
  <si>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</si>
  <si>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</si>
  <si>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</si>
  <si>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</si>
  <si>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</si>
  <si>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</si>
  <si>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</si>
  <si>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</si>
  <si>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</si>
  <si>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</si>
  <si>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</si>
  <si>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</si>
  <si>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</si>
  <si>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</si>
  <si>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</si>
  <si>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</si>
  <si>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</si>
  <si>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</si>
  <si>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</si>
  <si>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</si>
  <si>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</si>
  <si>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</si>
  <si>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</si>
  <si>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</si>
  <si>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</si>
  <si>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</si>
  <si>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</si>
  <si>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</si>
  <si>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</si>
  <si>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</si>
  <si>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</si>
  <si>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</si>
  <si>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</si>
  <si>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</si>
  <si>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</si>
  <si>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</si>
  <si>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</si>
  <si>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</si>
  <si>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</si>
  <si>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</si>
  <si>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</si>
  <si>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</si>
  <si>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</si>
  <si>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</si>
  <si>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</si>
  <si>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</si>
  <si>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</si>
  <si>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</si>
  <si>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</si>
  <si>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</si>
  <si>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</si>
  <si>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</si>
  <si>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</si>
  <si>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</si>
  <si>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</si>
  <si>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</si>
  <si>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</si>
  <si>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</si>
  <si>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</si>
  <si>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</si>
  <si>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</si>
  <si>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</si>
  <si>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</si>
  <si>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</si>
  <si>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</si>
  <si>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</si>
  <si>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</si>
  <si>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</si>
  <si>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</si>
  <si>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</si>
  <si>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</si>
  <si>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</si>
  <si>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</si>
  <si>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</si>
  <si>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</si>
  <si>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</si>
  <si>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</si>
  <si>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</si>
  <si>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</si>
  <si>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</si>
  <si>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</si>
  <si>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</si>
  <si>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</si>
  <si>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</si>
  <si>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</si>
  <si>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</si>
  <si>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</si>
  <si>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</si>
  <si>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</si>
  <si>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</si>
  <si>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</si>
  <si>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</si>
  <si>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</si>
  <si>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</si>
  <si>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</si>
  <si>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</si>
  <si>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</si>
  <si>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</si>
  <si>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</si>
  <si>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</si>
  <si>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</si>
  <si>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</si>
  <si>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</si>
  <si>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</si>
  <si>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</si>
  <si>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</si>
  <si>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</si>
  <si>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</si>
  <si>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</si>
  <si>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</si>
  <si>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</si>
  <si>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</si>
  <si>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</si>
  <si>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</si>
  <si>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</si>
  <si>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</si>
  <si>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</si>
  <si>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</si>
  <si>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</si>
  <si>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</si>
  <si>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</si>
  <si>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</si>
  <si>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</si>
  <si>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</si>
  <si>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</si>
  <si>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</si>
  <si>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</si>
  <si>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</si>
  <si>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</si>
  <si>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</si>
  <si>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</si>
  <si>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</si>
  <si>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</si>
  <si>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</si>
  <si>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</si>
  <si>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</si>
  <si>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</si>
  <si>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</si>
  <si>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</si>
  <si>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</si>
  <si>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</si>
  <si>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</si>
  <si>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</si>
  <si>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</si>
  <si>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</si>
  <si>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</si>
  <si>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</si>
  <si>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</si>
  <si>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</si>
  <si>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</si>
  <si>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</si>
  <si>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</si>
  <si>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</si>
  <si>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</si>
  <si>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</si>
  <si>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</si>
  <si>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</si>
  <si>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</si>
  <si>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</si>
  <si>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</si>
  <si>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</si>
  <si>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</si>
  <si>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</si>
  <si>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</si>
  <si>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</si>
  <si>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</si>
  <si>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</si>
  <si>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</si>
  <si>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</si>
  <si>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</si>
  <si>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</si>
  <si>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</si>
  <si>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</si>
  <si>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</si>
  <si>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</si>
  <si>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</si>
  <si>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</si>
  <si>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</si>
  <si>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</si>
  <si>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</si>
  <si>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</si>
  <si>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</si>
  <si>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</si>
  <si>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</si>
  <si>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</si>
  <si>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</si>
  <si>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</si>
  <si>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</si>
  <si>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</si>
  <si>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</si>
  <si>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</si>
  <si>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</si>
  <si>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</si>
  <si>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</si>
  <si>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</si>
  <si>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</si>
  <si>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</si>
  <si>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</si>
  <si>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</si>
  <si>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</si>
  <si>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</si>
  <si>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</si>
  <si>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</si>
  <si>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</si>
  <si>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</si>
  <si>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</si>
  <si>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</si>
  <si>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</si>
  <si>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</si>
  <si>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</si>
  <si>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</si>
  <si>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</si>
  <si>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</si>
  <si>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</si>
  <si>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</si>
  <si>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</si>
  <si>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</si>
  <si>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</si>
  <si>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</si>
  <si>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</si>
  <si>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</si>
  <si>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</si>
  <si>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</si>
  <si>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</si>
  <si>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</si>
  <si>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</si>
  <si>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</si>
  <si>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</si>
  <si>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</si>
  <si>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</si>
  <si>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</si>
  <si>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</si>
  <si>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</si>
  <si>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</si>
  <si>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</si>
  <si>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</si>
  <si>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</si>
  <si>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</si>
  <si>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</si>
  <si>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</si>
  <si>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</si>
  <si>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</si>
  <si>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</si>
  <si>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</si>
  <si>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</si>
  <si>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</si>
  <si>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</si>
  <si>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</si>
  <si>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</si>
  <si>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</si>
  <si>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</si>
  <si>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</si>
  <si>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</si>
  <si>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</si>
  <si>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</si>
  <si>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</si>
  <si>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</si>
  <si>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</si>
  <si>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</si>
  <si>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</si>
  <si>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</si>
  <si>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</si>
  <si>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</si>
  <si>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</si>
  <si>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</si>
  <si>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</si>
  <si>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</si>
  <si>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</si>
  <si>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</si>
  <si>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</si>
  <si>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</si>
  <si>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</si>
  <si>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</si>
  <si>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</si>
  <si>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</si>
  <si>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</si>
  <si>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</si>
  <si>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</si>
  <si>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</si>
  <si>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</si>
  <si>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</si>
  <si>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</si>
  <si>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</si>
  <si>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</si>
  <si>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</si>
  <si>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</si>
  <si>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</si>
  <si>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</si>
  <si>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</si>
  <si>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</si>
  <si>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</si>
  <si>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</si>
  <si>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</si>
  <si>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</si>
  <si>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</si>
  <si>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</si>
  <si>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</si>
  <si>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</si>
  <si>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</si>
  <si>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</si>
  <si>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</si>
  <si>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</si>
  <si>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</si>
  <si>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</si>
  <si>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</si>
  <si>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</si>
  <si>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</si>
  <si>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</si>
  <si>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</si>
  <si>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</si>
  <si>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</si>
  <si>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</si>
  <si>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</si>
  <si>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</si>
  <si>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</si>
  <si>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</si>
  <si>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</si>
  <si>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</si>
  <si>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</si>
  <si>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</si>
  <si>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</si>
  <si>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</si>
  <si>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</si>
  <si>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</si>
  <si>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</si>
  <si>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</si>
  <si>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</si>
  <si>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</si>
  <si>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</si>
  <si>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</si>
  <si>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</si>
  <si>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</si>
  <si>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</si>
  <si>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</si>
  <si>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</si>
  <si>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</si>
  <si>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</si>
  <si>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</si>
  <si>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</si>
  <si>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</si>
  <si>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</si>
  <si>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</si>
  <si>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</si>
  <si>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</si>
  <si>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</si>
  <si>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</si>
  <si>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</si>
  <si>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</si>
  <si>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</si>
  <si>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</si>
  <si>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</si>
  <si>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</si>
  <si>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</si>
  <si>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</si>
  <si>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</si>
  <si>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</si>
  <si>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</si>
  <si>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</si>
  <si>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</si>
  <si>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</si>
  <si>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</si>
  <si>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</si>
  <si>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</si>
  <si>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</si>
  <si>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</si>
  <si>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</si>
  <si>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</si>
  <si>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</si>
  <si>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</si>
  <si>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</si>
  <si>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</si>
  <si>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</si>
  <si>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</si>
  <si>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</si>
  <si>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</si>
  <si>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</si>
  <si>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</si>
  <si>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</si>
  <si>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</si>
  <si>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</si>
  <si>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</si>
  <si>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</si>
  <si>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</si>
  <si>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</si>
  <si>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</si>
  <si>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</si>
  <si>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</si>
  <si>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</si>
  <si>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</si>
  <si>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</si>
  <si>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</si>
  <si>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</si>
  <si>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</si>
  <si>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</si>
  <si>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</si>
  <si>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</si>
  <si>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</si>
  <si>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</si>
  <si>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</si>
  <si>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</si>
  <si>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</si>
  <si>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</si>
  <si>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</si>
  <si>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</si>
  <si>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</si>
  <si>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</si>
  <si>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</si>
  <si>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</si>
  <si>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</si>
  <si>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</si>
  <si>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</si>
  <si>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</si>
  <si>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</si>
  <si>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</si>
  <si>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</si>
  <si>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</si>
  <si>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</si>
  <si>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</si>
  <si>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</si>
  <si>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</si>
  <si>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</si>
  <si>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</si>
  <si>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</si>
  <si>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</si>
  <si>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</si>
  <si>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</si>
  <si>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</si>
  <si>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</si>
  <si>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</si>
  <si>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</si>
  <si>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</si>
  <si>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</si>
  <si>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</si>
  <si>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</si>
  <si>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</si>
  <si>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</si>
  <si>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</si>
  <si>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</si>
  <si>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</si>
  <si>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</si>
  <si>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</si>
  <si>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</si>
  <si>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</si>
  <si>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</si>
  <si>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</si>
  <si>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</si>
  <si>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</si>
  <si>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</si>
  <si>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</si>
  <si>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</si>
  <si>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</si>
  <si>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</si>
  <si>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</si>
  <si>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</si>
  <si>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</si>
  <si>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</si>
  <si>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</si>
  <si>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</si>
  <si>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</si>
  <si>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</si>
  <si>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</si>
  <si>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</si>
  <si>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</si>
  <si>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</si>
  <si>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</si>
  <si>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</si>
  <si>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</si>
  <si>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</si>
  <si>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</si>
  <si>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</si>
  <si>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</si>
  <si>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</si>
  <si>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</si>
  <si>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</si>
  <si>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</si>
  <si>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</si>
  <si>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</si>
  <si>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</si>
  <si>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</si>
  <si>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</si>
  <si>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</si>
  <si>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</si>
  <si>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</si>
  <si>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</si>
  <si>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</si>
  <si>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</si>
  <si>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</si>
  <si>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</si>
  <si>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</si>
  <si>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</si>
  <si>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</si>
  <si>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</si>
  <si>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</si>
  <si>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</si>
  <si>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</si>
  <si>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</si>
  <si>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</si>
  <si>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</si>
  <si>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</si>
  <si>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</si>
  <si>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</si>
  <si>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</si>
  <si>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</si>
  <si>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</si>
  <si>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</si>
  <si>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</si>
  <si>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</si>
  <si>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</si>
  <si>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</si>
  <si>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</si>
  <si>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</si>
  <si>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</si>
  <si>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</si>
  <si>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</si>
  <si>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</si>
  <si>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</si>
  <si>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</si>
  <si>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</si>
  <si>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</si>
  <si>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</si>
  <si>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</si>
  <si>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</si>
  <si>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</si>
  <si>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</si>
  <si>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</si>
  <si>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</si>
  <si>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</si>
  <si>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</si>
  <si>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</si>
  <si>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</si>
  <si>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</si>
  <si>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</si>
  <si>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</si>
  <si>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</si>
  <si>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</si>
  <si>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</si>
  <si>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</si>
  <si>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</si>
  <si>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</si>
  <si>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</si>
  <si>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</si>
  <si>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</si>
  <si>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</si>
  <si>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</si>
  <si>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</si>
  <si>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</si>
  <si>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</si>
  <si>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</si>
  <si>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</si>
  <si>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</si>
  <si>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</si>
  <si>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</si>
  <si>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</si>
  <si>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</si>
  <si>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</si>
  <si>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</si>
  <si>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</si>
  <si>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</si>
  <si>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</si>
  <si>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</si>
  <si>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</si>
  <si>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</si>
  <si>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</si>
  <si>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</si>
  <si>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</si>
  <si>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</si>
  <si>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</si>
  <si>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</si>
  <si>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</si>
  <si>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</si>
  <si>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</si>
  <si>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</si>
  <si>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</si>
  <si>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</si>
  <si>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</si>
  <si>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</si>
  <si>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</si>
  <si>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</si>
  <si>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</si>
  <si>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</si>
  <si>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</si>
  <si>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</si>
  <si>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</si>
  <si>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</si>
  <si>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</si>
  <si>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</si>
  <si>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</si>
  <si>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</si>
  <si>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</si>
  <si>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</si>
  <si>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</si>
  <si>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</si>
  <si>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</si>
  <si>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</si>
  <si>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</si>
  <si>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</si>
  <si>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</si>
  <si>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</si>
  <si>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</si>
  <si>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</si>
  <si>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</si>
  <si>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</si>
  <si>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</si>
  <si>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</si>
  <si>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</si>
  <si>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</si>
  <si>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</si>
  <si>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</si>
  <si>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</si>
  <si>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</si>
  <si>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</si>
  <si>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</si>
  <si>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</si>
  <si>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</si>
  <si>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</si>
  <si>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</si>
  <si>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</si>
  <si>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</si>
  <si>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</si>
  <si>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</si>
  <si>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</si>
  <si>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</si>
  <si>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</si>
  <si>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</si>
  <si>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</si>
  <si>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</si>
  <si>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</si>
  <si>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</si>
  <si>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</si>
  <si>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</si>
  <si>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</si>
  <si>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</si>
  <si>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</si>
  <si>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</si>
  <si>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</si>
  <si>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</si>
  <si>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</si>
  <si>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</si>
  <si>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</si>
  <si>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</si>
  <si>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</si>
  <si>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</si>
  <si>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</si>
  <si>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</si>
  <si>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</si>
  <si>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</si>
  <si>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</si>
  <si>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</si>
  <si>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</si>
  <si>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</si>
  <si>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</si>
  <si>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</si>
  <si>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</si>
  <si>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</si>
  <si>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</si>
  <si>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</si>
  <si>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</si>
  <si>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</si>
  <si>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</si>
  <si>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</si>
  <si>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</si>
  <si>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</si>
  <si>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</si>
  <si>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</si>
  <si>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</si>
  <si>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</si>
  <si>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</si>
  <si>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</si>
  <si>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</si>
  <si>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</si>
  <si>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</si>
  <si>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</si>
  <si>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</si>
  <si>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</si>
  <si>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</si>
  <si>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</si>
  <si>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</si>
  <si>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</si>
  <si>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</si>
  <si>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</si>
  <si>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</si>
  <si>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</si>
  <si>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</si>
  <si>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</si>
  <si>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</si>
  <si>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</si>
  <si>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</si>
  <si>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</si>
  <si>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</si>
  <si>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</si>
  <si>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</si>
  <si>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</si>
  <si>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</si>
  <si>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</si>
  <si>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</si>
  <si>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</si>
  <si>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</si>
  <si>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</si>
  <si>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</si>
  <si>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</si>
  <si>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</si>
  <si>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</si>
  <si>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</si>
  <si>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</si>
  <si>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</si>
  <si>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</si>
  <si>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</si>
  <si>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</si>
  <si>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</si>
  <si>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</si>
  <si>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</si>
  <si>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</si>
  <si>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</si>
  <si>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</si>
  <si>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</si>
  <si>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</si>
  <si>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</si>
  <si>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</si>
  <si>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</si>
  <si>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</si>
  <si>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</si>
  <si>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</si>
  <si>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</si>
  <si>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</si>
  <si>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</si>
  <si>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</si>
  <si>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</si>
  <si>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</si>
  <si>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</si>
  <si>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</si>
  <si>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</si>
  <si>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</si>
  <si>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</si>
  <si>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</si>
  <si>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</si>
  <si>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</si>
  <si>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</si>
  <si>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</si>
  <si>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</si>
  <si>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</si>
  <si>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</si>
  <si>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</si>
  <si>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</si>
  <si>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</si>
  <si>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</si>
  <si>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</si>
  <si>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</si>
  <si>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</si>
  <si>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</si>
  <si>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</si>
  <si>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</si>
  <si>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</si>
  <si>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</si>
  <si>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</si>
  <si>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</si>
  <si>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</si>
  <si>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</si>
  <si>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</si>
  <si>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</si>
  <si>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</si>
  <si>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</si>
  <si>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</si>
  <si>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</si>
  <si>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</si>
  <si>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</si>
  <si>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</si>
  <si>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</si>
  <si>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</si>
  <si>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</si>
  <si>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</si>
  <si>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</si>
  <si>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</si>
  <si>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</si>
  <si>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</si>
  <si>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</si>
  <si>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</si>
  <si>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</si>
  <si>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</si>
  <si>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</si>
  <si>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</si>
  <si>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</si>
  <si>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</si>
  <si>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</si>
  <si>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</si>
  <si>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</si>
  <si>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</si>
  <si>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</si>
  <si>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</si>
  <si>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</si>
  <si>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</si>
  <si>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</si>
  <si>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</si>
  <si>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</si>
  <si>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</si>
  <si>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</si>
  <si>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</si>
  <si>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</si>
  <si>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</si>
  <si>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</si>
  <si>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</si>
  <si>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</si>
  <si>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</si>
  <si>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</si>
  <si>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</si>
  <si>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</si>
  <si>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</si>
  <si>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</si>
  <si>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</si>
  <si>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</si>
  <si>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</si>
  <si>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</si>
  <si>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</si>
  <si>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</si>
  <si>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</si>
  <si>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</si>
  <si>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</si>
  <si>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</si>
  <si>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</si>
  <si>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</si>
  <si>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</si>
  <si>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</si>
  <si>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</si>
  <si>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</si>
  <si>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</si>
  <si>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</si>
  <si>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</si>
  <si>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</si>
  <si>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</si>
  <si>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</si>
  <si>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</si>
  <si>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</si>
  <si>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</si>
  <si>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</si>
  <si>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</si>
  <si>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</si>
  <si>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</si>
  <si>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</si>
  <si>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</si>
  <si>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</si>
  <si>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</si>
  <si>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</si>
  <si>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</si>
  <si>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</si>
  <si>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</si>
  <si>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</si>
  <si>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</si>
  <si>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</si>
  <si>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</si>
  <si>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</si>
  <si>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</si>
  <si>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</si>
  <si>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</si>
  <si>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</si>
  <si>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</si>
  <si>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</si>
  <si>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</si>
  <si>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</si>
  <si>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</si>
  <si>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</si>
  <si>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</si>
  <si>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</si>
  <si>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</si>
  <si>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</si>
  <si>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</si>
  <si>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</si>
  <si>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</si>
  <si>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</si>
  <si>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</si>
  <si>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</si>
  <si>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</si>
  <si>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</si>
  <si>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</si>
  <si>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</si>
  <si>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</si>
  <si>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</si>
  <si>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</si>
  <si>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</si>
  <si>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</si>
  <si>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</si>
  <si>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</si>
  <si>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</si>
  <si>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</si>
  <si>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</si>
  <si>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</si>
  <si>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</si>
  <si>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</si>
  <si>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</si>
  <si>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</si>
  <si>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</si>
  <si>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</si>
  <si>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</si>
  <si>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</si>
  <si>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</si>
  <si>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</si>
  <si>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</si>
  <si>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</si>
  <si>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</si>
  <si>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</si>
  <si>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</si>
  <si>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</si>
  <si>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</si>
  <si>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</si>
  <si>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</si>
  <si>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</si>
  <si>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</si>
  <si>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</si>
  <si>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</si>
  <si>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</si>
  <si>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</si>
  <si>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</si>
  <si>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</si>
  <si>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</si>
  <si>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</si>
  <si>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</si>
  <si>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</si>
  <si>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</si>
  <si>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</si>
  <si>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</si>
  <si>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</si>
  <si>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</si>
  <si>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</si>
  <si>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</si>
  <si>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</si>
  <si>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</si>
  <si>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</si>
  <si>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</si>
  <si>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</si>
  <si>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</si>
  <si>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</si>
  <si>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</si>
  <si>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</si>
  <si>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</si>
  <si>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</si>
  <si>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</si>
  <si>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</si>
  <si>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</si>
  <si>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</si>
  <si>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</si>
  <si>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</si>
  <si>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</si>
  <si>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</si>
  <si>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</si>
  <si>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</si>
  <si>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</si>
  <si>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</si>
  <si>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</si>
  <si>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</si>
  <si>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</si>
  <si>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</si>
  <si>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</si>
  <si>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</si>
  <si>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</si>
  <si>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</si>
  <si>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</si>
  <si>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</si>
  <si>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</si>
  <si>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</si>
  <si>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</si>
  <si>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</si>
  <si>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</si>
  <si>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</si>
  <si>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</si>
  <si>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</si>
  <si>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</si>
  <si>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</si>
  <si>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</si>
  <si>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</si>
  <si>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</si>
  <si>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</si>
  <si>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</si>
  <si>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</si>
  <si>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</si>
  <si>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</si>
  <si>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</si>
  <si>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</si>
  <si>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</si>
  <si>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</si>
  <si>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</si>
  <si>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</si>
  <si>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</si>
  <si>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</si>
  <si>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</si>
  <si>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</si>
  <si>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</si>
  <si>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</si>
  <si>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</si>
  <si>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</si>
  <si>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</si>
  <si>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</si>
  <si>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</si>
  <si>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</si>
  <si>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</si>
  <si>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</si>
  <si>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</si>
  <si>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</si>
  <si>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</si>
  <si>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</si>
  <si>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</si>
  <si>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</si>
  <si>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</si>
  <si>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</si>
  <si>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</si>
  <si>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</si>
  <si>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</si>
  <si>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</si>
  <si>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</si>
  <si>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</si>
  <si>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</si>
  <si>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</si>
  <si>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</si>
  <si>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</si>
  <si>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</si>
  <si>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</si>
  <si>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</si>
  <si>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</si>
  <si>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</si>
  <si>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</si>
  <si>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</si>
  <si>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</si>
  <si>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</si>
  <si>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</si>
  <si>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</si>
  <si>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</si>
  <si>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</si>
  <si>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</si>
  <si>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</si>
  <si>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</si>
  <si>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</si>
  <si>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</si>
  <si>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</si>
  <si>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</si>
  <si>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</si>
  <si>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</si>
  <si>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</si>
  <si>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</si>
  <si>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</si>
  <si>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</si>
  <si>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</si>
  <si>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</si>
  <si>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</si>
  <si>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</si>
  <si>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</si>
  <si>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</si>
  <si>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</si>
  <si>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</si>
  <si>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</si>
  <si>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</si>
  <si>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</si>
  <si>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</si>
  <si>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</si>
  <si>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</si>
  <si>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</si>
  <si>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</si>
  <si>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</si>
  <si>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</si>
  <si>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</si>
  <si>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</si>
  <si>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</si>
  <si>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</si>
  <si>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</si>
  <si>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</si>
  <si>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</si>
  <si>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</si>
  <si>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</si>
  <si>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</si>
  <si>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</si>
  <si>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</si>
  <si>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</si>
  <si>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</si>
  <si>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</si>
  <si>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</si>
  <si>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</si>
  <si>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</si>
  <si>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</si>
  <si>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</si>
  <si>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</si>
  <si>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</si>
  <si>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</si>
  <si>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</si>
  <si>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</si>
  <si>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</si>
  <si>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</si>
  <si>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</si>
  <si>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</si>
  <si>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</si>
  <si>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</si>
  <si>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</si>
  <si>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</si>
  <si>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</si>
  <si>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</si>
  <si>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</si>
  <si>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</si>
  <si>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</si>
  <si>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</si>
  <si>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</si>
  <si>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</si>
  <si>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</si>
  <si>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</si>
  <si>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</si>
  <si>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</si>
  <si>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</si>
  <si>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</si>
  <si>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</si>
  <si>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</si>
  <si>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</si>
  <si>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</si>
  <si>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</si>
  <si>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</si>
  <si>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</si>
  <si>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</si>
  <si>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</si>
  <si>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</si>
  <si>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</si>
  <si>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</si>
  <si>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</si>
  <si>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</si>
  <si>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</si>
  <si>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</si>
  <si>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</si>
  <si>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</si>
  <si>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</si>
  <si>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</si>
  <si>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</si>
  <si>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</si>
  <si>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</si>
  <si>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</si>
  <si>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</si>
  <si>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</si>
  <si>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</si>
  <si>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</si>
  <si>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</si>
  <si>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</si>
  <si>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</si>
  <si>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</si>
  <si>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</si>
  <si>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</si>
  <si>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</si>
  <si>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</si>
  <si>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</si>
  <si>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</si>
  <si>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</si>
  <si>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</si>
  <si>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</si>
  <si>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</si>
  <si>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</si>
  <si>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</si>
  <si>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</si>
  <si>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</si>
  <si>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</si>
  <si>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</si>
  <si>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</si>
  <si>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</si>
  <si>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</si>
  <si>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</si>
  <si>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</si>
  <si>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</si>
  <si>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</si>
  <si>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</si>
  <si>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</si>
  <si>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</si>
  <si>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</si>
  <si>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</si>
  <si>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</si>
  <si>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</si>
  <si>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</si>
  <si>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</si>
  <si>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</si>
  <si>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</si>
  <si>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</si>
  <si>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</si>
  <si>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</si>
  <si>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</si>
  <si>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</si>
  <si>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</si>
  <si>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</si>
  <si>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</si>
  <si>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</si>
  <si>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</si>
  <si>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</si>
  <si>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</si>
  <si>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</si>
  <si>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</si>
  <si>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</si>
  <si>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</si>
  <si>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</si>
  <si>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</si>
  <si>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</si>
  <si>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</si>
  <si>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</si>
  <si>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</si>
  <si>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</si>
  <si>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</si>
  <si>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</si>
  <si>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</si>
  <si>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</si>
  <si>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</si>
  <si>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</si>
  <si>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</si>
  <si>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</si>
  <si>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</si>
  <si>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</si>
  <si>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</si>
  <si>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</si>
  <si>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</si>
  <si>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</si>
  <si>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</si>
  <si>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</si>
  <si>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</si>
  <si>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</si>
  <si>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</si>
  <si>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</si>
  <si>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</si>
  <si>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</si>
  <si>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</si>
  <si>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</si>
  <si>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</si>
  <si>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</si>
  <si>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</si>
  <si>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</si>
  <si>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</si>
  <si>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</si>
  <si>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</si>
  <si>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</si>
  <si>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</si>
  <si>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</si>
  <si>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</si>
  <si>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</si>
  <si>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</si>
  <si>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</si>
  <si>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</si>
  <si>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</si>
  <si>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</si>
  <si>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</si>
  <si>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</si>
  <si>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</si>
  <si>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</si>
  <si>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</si>
  <si>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</si>
  <si>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</si>
  <si>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</si>
  <si>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</si>
  <si>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</si>
  <si>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</si>
  <si>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</si>
  <si>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</si>
  <si>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</si>
  <si>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</si>
  <si>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</si>
  <si>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</si>
  <si>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</si>
  <si>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</si>
  <si>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</si>
  <si>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</si>
  <si>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</si>
  <si>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</si>
  <si>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</si>
  <si>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</si>
  <si>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</si>
  <si>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</si>
  <si>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</si>
  <si>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</si>
  <si>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</si>
  <si>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</si>
  <si>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</si>
  <si>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</si>
  <si>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</si>
  <si>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</si>
  <si>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</si>
  <si>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</si>
  <si>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</si>
  <si>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</si>
  <si>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</si>
  <si>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</si>
  <si>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</si>
  <si>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</si>
  <si>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</si>
  <si>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</si>
  <si>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</si>
  <si>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</si>
  <si>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</si>
  <si>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</si>
  <si>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</si>
  <si>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</si>
  <si>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</si>
  <si>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</si>
  <si>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</si>
  <si>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</si>
  <si>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</si>
  <si>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</si>
  <si>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</si>
  <si>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</si>
  <si>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</si>
  <si>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</si>
  <si>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</si>
  <si>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</si>
  <si>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</si>
  <si>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</si>
  <si>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</si>
  <si>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</si>
  <si>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</si>
  <si>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</si>
  <si>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</si>
  <si>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</si>
  <si>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</si>
  <si>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</si>
  <si>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</si>
  <si>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</si>
  <si>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</si>
  <si>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</si>
  <si>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</si>
  <si>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</si>
  <si>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</si>
  <si>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</si>
  <si>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</si>
  <si>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</si>
  <si>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</si>
  <si>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</si>
  <si>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</si>
  <si>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</si>
  <si>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</si>
  <si>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</si>
  <si>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</si>
  <si>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</si>
  <si>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</si>
  <si>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</si>
  <si>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</si>
  <si>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</si>
  <si>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</si>
  <si>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</si>
  <si>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</si>
  <si>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</si>
  <si>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</si>
  <si>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</si>
  <si>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</si>
  <si>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</si>
  <si>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</si>
  <si>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</si>
  <si>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</si>
  <si>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</si>
  <si>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</si>
  <si>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</si>
  <si>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</si>
  <si>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</si>
  <si>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</si>
  <si>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</si>
  <si>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</si>
  <si>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</si>
  <si>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</si>
  <si>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</si>
  <si>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</si>
  <si>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</si>
  <si>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</si>
  <si>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</si>
  <si>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</si>
  <si>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</si>
  <si>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</si>
  <si>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</si>
  <si>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</si>
  <si>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</si>
  <si>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</si>
  <si>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</si>
  <si>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</si>
  <si>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</si>
  <si>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</si>
  <si>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</si>
  <si>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</si>
  <si>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</si>
  <si>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</si>
  <si>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</si>
  <si>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</si>
  <si>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</si>
  <si>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</si>
  <si>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</si>
  <si>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</si>
  <si>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</si>
  <si>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</si>
  <si>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</si>
  <si>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</si>
  <si>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</si>
  <si>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</si>
  <si>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</si>
  <si>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</si>
  <si>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</si>
  <si>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</si>
  <si>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</si>
  <si>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</si>
  <si>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</si>
  <si>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</si>
  <si>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</si>
  <si>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</si>
  <si>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</si>
  <si>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</si>
  <si>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</si>
  <si>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</si>
  <si>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</si>
  <si>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</si>
  <si>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</si>
  <si>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</si>
  <si>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</si>
  <si>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</si>
  <si>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</si>
  <si>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</si>
  <si>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</si>
  <si>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</si>
  <si>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</si>
  <si>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</si>
  <si>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</si>
  <si>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</si>
  <si>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</si>
  <si>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</si>
  <si>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</si>
  <si>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</si>
  <si>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</si>
  <si>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</si>
  <si>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</si>
  <si>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</si>
  <si>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</si>
  <si>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</si>
  <si>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</si>
  <si>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</si>
  <si>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</si>
  <si>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</si>
  <si>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</si>
  <si>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</si>
  <si>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</si>
  <si>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</si>
  <si>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</si>
  <si>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</si>
  <si>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</si>
  <si>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</si>
  <si>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</si>
  <si>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</si>
  <si>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</si>
  <si>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</si>
  <si>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</si>
  <si>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</si>
  <si>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</si>
  <si>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</si>
  <si>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</si>
  <si>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</si>
  <si>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</si>
  <si>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</si>
  <si>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</si>
  <si>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</si>
  <si>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</si>
  <si>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</si>
  <si>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</si>
  <si>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</si>
  <si>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</si>
  <si>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</si>
  <si>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</si>
  <si>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</si>
  <si>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</si>
  <si>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</si>
  <si>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</si>
  <si>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</si>
  <si>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</si>
  <si>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</si>
  <si>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</si>
  <si>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</si>
  <si>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</si>
  <si>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</si>
  <si>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</si>
  <si>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</si>
  <si>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</si>
  <si>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</si>
  <si>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</si>
  <si>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</si>
  <si>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</si>
  <si>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</si>
  <si>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</si>
  <si>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</si>
  <si>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</si>
  <si>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</si>
  <si>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</si>
  <si>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</si>
  <si>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</si>
  <si>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</si>
  <si>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</si>
  <si>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</si>
  <si>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</si>
  <si>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</si>
  <si>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</si>
  <si>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</si>
  <si>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</si>
  <si>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</si>
  <si>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</si>
  <si>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</si>
  <si>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</si>
  <si>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</si>
  <si>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</si>
  <si>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</si>
  <si>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</si>
  <si>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</si>
  <si>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</si>
  <si>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</si>
  <si>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</si>
  <si>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</si>
  <si>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</si>
  <si>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</si>
  <si>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</si>
  <si>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</si>
  <si>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</si>
  <si>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</si>
  <si>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</si>
  <si>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</si>
  <si>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</si>
  <si>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</si>
  <si>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</si>
  <si>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</si>
  <si>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</si>
  <si>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</si>
  <si>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</si>
  <si>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</si>
  <si>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</si>
  <si>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</si>
  <si>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</si>
  <si>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</si>
  <si>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</si>
  <si>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</si>
  <si>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</si>
  <si>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</si>
  <si>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</si>
  <si>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</si>
  <si>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</si>
  <si>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</si>
  <si>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</si>
  <si>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</si>
  <si>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</si>
  <si>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</si>
  <si>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</si>
  <si>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</si>
  <si>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</si>
  <si>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</si>
  <si>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</si>
  <si>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</si>
  <si>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</si>
  <si>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</si>
  <si>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</si>
  <si>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</si>
  <si>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</si>
  <si>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</si>
  <si>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</si>
  <si>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</si>
  <si>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</si>
  <si>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</si>
  <si>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</si>
  <si>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</si>
  <si>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</si>
  <si>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</si>
  <si>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</si>
  <si>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</si>
  <si>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</si>
  <si>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</si>
  <si>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</si>
  <si>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</si>
  <si>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</si>
  <si>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</si>
  <si>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</si>
  <si>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</si>
  <si>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</si>
  <si>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</si>
  <si>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</si>
  <si>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</si>
  <si>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</si>
  <si>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</si>
  <si>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</si>
  <si>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</si>
  <si>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</si>
  <si>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</si>
  <si>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</si>
  <si>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</si>
  <si>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</si>
  <si>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</si>
  <si>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</si>
  <si>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</si>
  <si>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</si>
  <si>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</si>
  <si>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</si>
  <si>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</si>
  <si>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</si>
  <si>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</si>
  <si>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</si>
  <si>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</si>
  <si>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</si>
  <si>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</si>
  <si>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</si>
  <si>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</si>
  <si>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</si>
  <si>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</si>
  <si>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</si>
  <si>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</si>
  <si>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</si>
  <si>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</si>
  <si>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</si>
  <si>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</si>
  <si>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</si>
  <si>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</si>
  <si>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</si>
  <si>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</si>
  <si>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</si>
  <si>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</si>
  <si>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</si>
  <si>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</si>
  <si>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</si>
  <si>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</si>
  <si>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</si>
  <si>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</si>
  <si>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</si>
  <si>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</si>
  <si>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</si>
  <si>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</si>
  <si>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</si>
  <si>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</si>
  <si>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</si>
  <si>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</si>
  <si>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</si>
  <si>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</si>
  <si>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</si>
  <si>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</si>
  <si>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</si>
  <si>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</si>
  <si>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</si>
  <si>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</si>
  <si>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</si>
  <si>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</si>
  <si>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</si>
  <si>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</si>
  <si>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</si>
  <si>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</si>
  <si>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</si>
  <si>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</si>
  <si>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</si>
  <si>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</si>
  <si>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</si>
  <si>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</si>
  <si>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</si>
  <si>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</si>
  <si>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</si>
  <si>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</si>
  <si>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</si>
  <si>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</si>
  <si>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</si>
  <si>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</si>
  <si>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</si>
  <si>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</si>
  <si>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</si>
  <si>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</si>
  <si>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</si>
  <si>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</si>
  <si>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</si>
  <si>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</si>
  <si>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</si>
  <si>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</si>
  <si>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</si>
  <si>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</si>
  <si>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</si>
  <si>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</si>
  <si>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</si>
  <si>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</si>
  <si>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</si>
  <si>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</si>
  <si>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</si>
  <si>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</si>
  <si>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</si>
  <si>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</si>
  <si>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</si>
  <si>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</si>
  <si>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</si>
  <si>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</si>
  <si>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</si>
  <si>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</si>
  <si>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</si>
  <si>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</si>
  <si>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</si>
  <si>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</si>
  <si>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</si>
  <si>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</si>
  <si>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</si>
  <si>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</si>
  <si>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</si>
  <si>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</si>
  <si>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</si>
  <si>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</si>
  <si>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</si>
  <si>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</si>
  <si>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</si>
  <si>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</si>
  <si>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</si>
  <si>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</si>
  <si>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</si>
  <si>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</si>
  <si>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</si>
  <si>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</si>
  <si>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</si>
  <si>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</si>
  <si>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</si>
  <si>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</si>
  <si>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</si>
  <si>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</si>
  <si>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</si>
  <si>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</si>
  <si>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</si>
  <si>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</si>
  <si>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</si>
  <si>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</si>
  <si>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</si>
  <si>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</si>
  <si>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</si>
  <si>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</si>
  <si>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</si>
  <si>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</si>
  <si>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</si>
  <si>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</si>
  <si>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</si>
  <si>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</si>
  <si>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</si>
  <si>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</si>
  <si>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</si>
  <si>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</si>
  <si>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</si>
  <si>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</si>
  <si>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</si>
  <si>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</si>
  <si>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</si>
  <si>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</si>
  <si>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</si>
  <si>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</si>
  <si>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</si>
  <si>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</si>
  <si>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</si>
  <si>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</si>
  <si>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</si>
  <si>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</si>
  <si>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</si>
  <si>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</si>
  <si>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</si>
  <si>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</si>
  <si>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</si>
  <si>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</si>
  <si>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</si>
  <si>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</si>
  <si>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</si>
  <si>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</si>
  <si>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</si>
  <si>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</si>
  <si>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</si>
  <si>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</si>
  <si>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</si>
  <si>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</si>
  <si>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</si>
  <si>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</si>
  <si>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</si>
  <si>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</si>
  <si>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</si>
  <si>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</si>
  <si>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</si>
  <si>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</si>
  <si>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</si>
  <si>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</si>
  <si>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</si>
  <si>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</si>
  <si>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</si>
  <si>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</si>
  <si>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</si>
  <si>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</si>
  <si>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</si>
  <si>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</si>
  <si>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</si>
  <si>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</si>
  <si>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</si>
  <si>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</si>
  <si>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</si>
  <si>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</si>
  <si>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</si>
  <si>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</si>
  <si>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</si>
  <si>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</si>
  <si>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</si>
  <si>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</si>
  <si>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</si>
  <si>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</si>
  <si>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</si>
  <si>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</si>
  <si>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</si>
  <si>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</si>
  <si>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</si>
  <si>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</si>
  <si>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</si>
  <si>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</si>
  <si>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</si>
  <si>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</si>
  <si>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</si>
  <si>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</si>
  <si>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</si>
  <si>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</si>
  <si>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</si>
  <si>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</si>
  <si>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</si>
  <si>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</si>
  <si>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</si>
  <si>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</si>
  <si>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</si>
  <si>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</si>
  <si>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</si>
  <si>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</si>
  <si>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</si>
  <si>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</si>
  <si>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</si>
  <si>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</si>
  <si>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</si>
  <si>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</si>
  <si>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</si>
  <si>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</si>
  <si>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</si>
  <si>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</si>
  <si>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</si>
  <si>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</si>
  <si>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</si>
  <si>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</si>
  <si>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</si>
  <si>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</si>
  <si>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</si>
  <si>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</si>
  <si>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</si>
  <si>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</si>
  <si>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</si>
  <si>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</si>
  <si>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</si>
  <si>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</si>
  <si>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</si>
  <si>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</si>
  <si>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</si>
  <si>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</si>
  <si>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</si>
  <si>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</si>
  <si>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</si>
  <si>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</si>
  <si>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</si>
  <si>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</si>
  <si>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</si>
  <si>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</si>
  <si>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</si>
  <si>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</si>
  <si>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</si>
  <si>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</si>
  <si>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</si>
  <si>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</si>
  <si>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</si>
  <si>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</si>
  <si>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</si>
  <si>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</si>
  <si>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</si>
  <si>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</si>
  <si>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</si>
  <si>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</si>
  <si>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</si>
  <si>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</si>
  <si>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</si>
  <si>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</si>
  <si>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</si>
  <si>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</si>
  <si>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</si>
  <si>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</si>
  <si>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</si>
  <si>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</si>
  <si>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</si>
  <si>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</si>
  <si>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</si>
  <si>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</si>
  <si>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</si>
  <si>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</si>
  <si>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</si>
  <si>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</si>
  <si>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</si>
  <si>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</si>
  <si>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</si>
  <si>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</si>
  <si>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</si>
  <si>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</si>
  <si>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</si>
  <si>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</si>
  <si>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</si>
  <si>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</si>
  <si>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</si>
  <si>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</si>
  <si>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</si>
  <si>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</si>
  <si>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</si>
  <si>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</si>
  <si>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</si>
  <si>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</si>
  <si>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</si>
  <si>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</si>
  <si>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</si>
  <si>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</si>
  <si>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</si>
  <si>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</si>
  <si>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</si>
  <si>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</si>
  <si>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</si>
  <si>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</si>
  <si>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</si>
  <si>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</si>
  <si>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</si>
  <si>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</si>
  <si>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</si>
  <si>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</si>
  <si>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</si>
  <si>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</si>
  <si>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</si>
  <si>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</si>
  <si>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</si>
  <si>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</si>
  <si>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</si>
  <si>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</si>
  <si>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</si>
  <si>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</si>
  <si>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</si>
  <si>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</si>
  <si>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</si>
  <si>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</si>
  <si>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</si>
  <si>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</si>
  <si>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</si>
  <si>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</si>
  <si>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</si>
  <si>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</si>
  <si>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</si>
  <si>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</si>
  <si>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</si>
  <si>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</si>
  <si>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</si>
  <si>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</si>
  <si>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</si>
  <si>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</si>
  <si>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</si>
  <si>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</si>
  <si>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</si>
  <si>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</si>
  <si>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</si>
  <si>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</si>
  <si>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</si>
  <si>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</si>
  <si>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</si>
  <si>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</si>
  <si>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</si>
  <si>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</si>
  <si>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</si>
  <si>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</si>
  <si>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</si>
  <si>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</si>
  <si>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</si>
  <si>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</si>
  <si>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</si>
  <si>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</si>
  <si>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</si>
  <si>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</si>
  <si>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</si>
  <si>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</si>
  <si>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</si>
  <si>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</si>
  <si>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</si>
  <si>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</si>
  <si>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</si>
  <si>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</si>
  <si>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</si>
  <si>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</si>
  <si>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</si>
  <si>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</si>
  <si>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</si>
  <si>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</si>
  <si>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</si>
  <si>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</si>
  <si>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</si>
  <si>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</si>
  <si>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</si>
  <si>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</si>
  <si>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</si>
  <si>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</si>
  <si>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</si>
  <si>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</si>
  <si>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</si>
  <si>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</si>
  <si>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</si>
  <si>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</si>
  <si>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</si>
  <si>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</si>
  <si>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</si>
  <si>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</si>
  <si>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</si>
  <si>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</si>
  <si>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</si>
  <si>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</si>
  <si>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</si>
  <si>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</si>
  <si>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</si>
  <si>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</si>
  <si>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</si>
  <si>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</si>
  <si>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</si>
  <si>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</si>
  <si>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</si>
  <si>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</si>
  <si>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</si>
  <si>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</si>
  <si>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</si>
  <si>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</si>
  <si>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</si>
  <si>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</si>
  <si>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</si>
  <si>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</si>
  <si>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</si>
  <si>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</si>
  <si>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</si>
  <si>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</si>
  <si>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</si>
  <si>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</si>
  <si>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</si>
  <si>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</si>
  <si>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</si>
  <si>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</si>
  <si>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</si>
  <si>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</si>
  <si>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</si>
  <si>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</si>
  <si>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</si>
  <si>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</si>
  <si>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</si>
  <si>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</si>
  <si>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</si>
  <si>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</si>
  <si>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</si>
  <si>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</si>
  <si>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</si>
  <si>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</si>
  <si>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</si>
  <si>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</si>
  <si>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</si>
  <si>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</si>
  <si>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</si>
  <si>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</si>
  <si>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</si>
  <si>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</si>
  <si>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</si>
  <si>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</si>
  <si>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</si>
  <si>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</si>
  <si>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</si>
  <si>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</si>
  <si>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</si>
  <si>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</si>
  <si>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</si>
  <si>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</si>
  <si>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</si>
  <si>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</si>
  <si>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</si>
  <si>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</si>
  <si>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</si>
  <si>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</si>
  <si>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</si>
  <si>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</si>
  <si>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</si>
  <si>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</si>
  <si>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</si>
  <si>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</si>
  <si>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</si>
  <si>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</si>
  <si>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</si>
  <si>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</si>
  <si>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</si>
  <si>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</si>
  <si>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</si>
  <si>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</si>
  <si>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</si>
  <si>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</si>
  <si>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</si>
  <si>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</si>
  <si>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</si>
  <si>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</si>
  <si>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</si>
  <si>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</si>
  <si>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</si>
  <si>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</si>
  <si>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</si>
  <si>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</si>
  <si>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</si>
  <si>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</si>
  <si>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</si>
  <si>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</si>
  <si>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</si>
  <si>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</si>
  <si>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</si>
  <si>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</si>
  <si>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</si>
  <si>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</si>
  <si>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</si>
  <si>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</si>
  <si>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</si>
  <si>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</si>
  <si>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</si>
  <si>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</si>
  <si>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</si>
  <si>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</si>
  <si>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</si>
  <si>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</si>
  <si>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</si>
  <si>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</si>
  <si>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</si>
  <si>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</si>
  <si>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</si>
  <si>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</si>
  <si>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</si>
  <si>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</si>
  <si>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</si>
  <si>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</si>
  <si>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</si>
  <si>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</si>
  <si>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</si>
  <si>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</si>
  <si>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</si>
  <si>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</si>
  <si>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</si>
  <si>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</si>
  <si>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</si>
  <si>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</si>
  <si>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</si>
  <si>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</si>
  <si>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</si>
  <si>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</si>
  <si>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</si>
  <si>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</si>
  <si>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</si>
  <si>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</si>
  <si>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</si>
  <si>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</si>
  <si>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</si>
  <si>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</si>
  <si>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</si>
  <si>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</si>
  <si>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</si>
  <si>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</si>
  <si>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</si>
  <si>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</si>
  <si>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</si>
  <si>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</si>
  <si>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</si>
  <si>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</si>
  <si>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</si>
  <si>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</si>
  <si>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</si>
  <si>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</si>
  <si>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</si>
  <si>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</si>
  <si>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</si>
  <si>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</si>
  <si>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</si>
  <si>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</si>
  <si>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</si>
  <si>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</si>
  <si>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</si>
  <si>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</si>
  <si>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</si>
  <si>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</si>
  <si>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</si>
  <si>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</si>
  <si>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</si>
  <si>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</si>
  <si>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</si>
  <si>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</si>
  <si>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</si>
  <si>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</si>
  <si>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</si>
  <si>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</si>
  <si>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</si>
  <si>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</si>
  <si>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</si>
  <si>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</si>
  <si>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</si>
  <si>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</si>
  <si>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</si>
  <si>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</si>
  <si>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</si>
  <si>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</si>
  <si>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</si>
  <si>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</si>
  <si>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</si>
  <si>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</si>
  <si>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</si>
  <si>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</si>
  <si>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</si>
  <si>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</si>
  <si>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</si>
  <si>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</si>
  <si>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</si>
  <si>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</si>
  <si>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</si>
  <si>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</si>
  <si>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</si>
  <si>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</si>
  <si>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</si>
  <si>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</si>
  <si>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</si>
  <si>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</si>
  <si>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</si>
  <si>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</si>
  <si>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</si>
  <si>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</si>
  <si>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</si>
  <si>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</si>
  <si>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</si>
  <si>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</si>
  <si>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</si>
  <si>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</si>
  <si>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</si>
  <si>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</si>
  <si>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</si>
  <si>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</si>
  <si>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</si>
  <si>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</si>
  <si>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</si>
  <si>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</si>
  <si>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</si>
  <si>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</si>
  <si>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</si>
  <si>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</si>
  <si>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</si>
  <si>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</si>
  <si>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</si>
  <si>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</si>
  <si>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</si>
  <si>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</si>
  <si>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</si>
  <si>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</si>
  <si>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</si>
  <si>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</si>
  <si>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</si>
  <si>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</si>
  <si>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</si>
  <si>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</si>
  <si>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</si>
  <si>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</si>
  <si>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</si>
  <si>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</si>
  <si>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</si>
  <si>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</si>
  <si>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</si>
  <si>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</si>
  <si>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</si>
  <si>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</si>
  <si>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</si>
  <si>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</si>
  <si>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</si>
  <si>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</si>
  <si>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</si>
  <si>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</si>
  <si>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</si>
  <si>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</si>
  <si>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</si>
  <si>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</si>
  <si>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</si>
  <si>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</si>
  <si>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</si>
  <si>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</si>
  <si>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</si>
  <si>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</si>
  <si>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</si>
  <si>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</si>
  <si>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</si>
  <si>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</si>
  <si>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</si>
  <si>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</si>
  <si>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</si>
  <si>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</si>
  <si>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</si>
  <si>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</si>
  <si>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</si>
  <si>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</si>
  <si>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</si>
  <si>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</si>
  <si>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</si>
  <si>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</si>
  <si>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</si>
  <si>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</si>
  <si>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</si>
  <si>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</si>
  <si>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</si>
  <si>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</si>
  <si>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</si>
  <si>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</si>
  <si>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</si>
  <si>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</si>
  <si>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</si>
  <si>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</si>
  <si>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</si>
  <si>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</si>
  <si>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</si>
  <si>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</si>
  <si>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</si>
  <si>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</si>
  <si>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</si>
  <si>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</si>
  <si>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</si>
  <si>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</si>
  <si>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</si>
  <si>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</si>
  <si>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</si>
  <si>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</si>
  <si>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</si>
  <si>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</si>
  <si>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</si>
  <si>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</si>
  <si>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</si>
  <si>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</si>
  <si>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</si>
  <si>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</si>
  <si>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</si>
  <si>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</si>
  <si>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</si>
  <si>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</si>
  <si>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</si>
  <si>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</si>
  <si>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</si>
  <si>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</si>
  <si>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</si>
  <si>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</si>
  <si>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</si>
  <si>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</si>
  <si>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</si>
  <si>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</si>
  <si>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</si>
  <si>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</si>
  <si>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</si>
  <si>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</si>
  <si>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</si>
  <si>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</si>
  <si>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</si>
  <si>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</si>
  <si>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</si>
  <si>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</si>
  <si>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</si>
  <si>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</si>
  <si>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</si>
  <si>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</si>
  <si>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</si>
  <si>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</si>
  <si>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</si>
  <si>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</si>
  <si>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</si>
  <si>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</si>
  <si>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</si>
  <si>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</si>
  <si>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</si>
  <si>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</si>
  <si>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</si>
  <si>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</si>
  <si>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</si>
  <si>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</si>
  <si>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</si>
  <si>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</si>
  <si>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</si>
  <si>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</si>
  <si>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</si>
  <si>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</si>
  <si>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</si>
  <si>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</si>
  <si>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</si>
  <si>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</si>
  <si>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</si>
  <si>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</si>
  <si>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</si>
  <si>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</si>
  <si>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</si>
  <si>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</si>
  <si>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</si>
  <si>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</si>
  <si>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</si>
  <si>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</si>
  <si>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</si>
  <si>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</si>
  <si>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</si>
  <si>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</si>
  <si>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</si>
  <si>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</si>
  <si>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</si>
  <si>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</si>
  <si>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</si>
  <si>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</si>
  <si>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</si>
  <si>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</si>
  <si>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</si>
  <si>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</si>
  <si>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</si>
  <si>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</si>
  <si>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</si>
  <si>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</si>
  <si>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</si>
  <si>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</si>
  <si>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</si>
  <si>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</si>
  <si>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</si>
  <si>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</si>
  <si>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</si>
  <si>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</si>
  <si>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</si>
  <si>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</si>
  <si>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</si>
  <si>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</si>
  <si>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</si>
  <si>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</si>
  <si>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</si>
  <si>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</si>
  <si>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</si>
  <si>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</si>
  <si>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</si>
  <si>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</si>
  <si>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</si>
  <si>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</si>
  <si>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</si>
  <si>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</si>
  <si>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</si>
  <si>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</si>
  <si>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</si>
  <si>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</si>
  <si>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</si>
  <si>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</si>
  <si>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</si>
  <si>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</si>
  <si>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</si>
  <si>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</si>
  <si>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</si>
  <si>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</si>
  <si>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</si>
  <si>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</si>
  <si>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</si>
  <si>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</si>
  <si>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</si>
  <si>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</si>
  <si>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</si>
  <si>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</si>
  <si>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</si>
  <si>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</si>
  <si>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</si>
  <si>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</si>
  <si>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</si>
  <si>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</si>
  <si>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</si>
  <si>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</si>
  <si>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</si>
  <si>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</si>
  <si>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</si>
  <si>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</si>
  <si>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</si>
  <si>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</si>
  <si>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</si>
  <si>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</si>
  <si>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</si>
  <si>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</si>
  <si>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</si>
  <si>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</si>
  <si>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</si>
  <si>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</si>
  <si>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</si>
  <si>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</si>
  <si>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</si>
  <si>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</si>
  <si>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</si>
  <si>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</si>
  <si>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</si>
  <si>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</si>
  <si>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</si>
  <si>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</si>
  <si>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</si>
  <si>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</si>
  <si>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</si>
  <si>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</si>
  <si>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</si>
  <si>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</si>
  <si>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</si>
  <si>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</si>
  <si>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</si>
  <si>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</si>
  <si>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</si>
  <si>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</si>
  <si>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</si>
  <si>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</si>
  <si>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</si>
  <si>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</si>
  <si>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</si>
  <si>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</si>
  <si>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</si>
  <si>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</si>
  <si>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</si>
  <si>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</si>
  <si>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</si>
  <si>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</si>
  <si>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</si>
  <si>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</si>
  <si>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</si>
  <si>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</si>
  <si>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</si>
  <si>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</si>
  <si>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</si>
  <si>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</si>
  <si>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</si>
  <si>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</si>
  <si>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</si>
  <si>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</si>
  <si>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</si>
  <si>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</si>
  <si>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</si>
  <si>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</si>
  <si>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</si>
  <si>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</si>
  <si>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</si>
  <si>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</si>
  <si>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</si>
  <si>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</si>
  <si>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</si>
  <si>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</si>
  <si>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</si>
  <si>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</si>
  <si>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</si>
  <si>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</si>
  <si>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</si>
  <si>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</si>
  <si>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</si>
  <si>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</si>
  <si>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</si>
  <si>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</si>
  <si>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</si>
  <si>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</si>
  <si>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</si>
  <si>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</si>
  <si>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</si>
  <si>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</si>
  <si>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</si>
  <si>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</si>
  <si>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</si>
  <si>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</si>
  <si>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</si>
  <si>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</si>
  <si>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</si>
  <si>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</si>
  <si>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</si>
  <si>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</si>
  <si>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</si>
  <si>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</si>
  <si>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</si>
  <si>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</si>
  <si>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</si>
  <si>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</si>
  <si>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</si>
  <si>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</si>
  <si>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</si>
  <si>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</si>
  <si>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</si>
  <si>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</si>
  <si>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</si>
  <si>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</si>
  <si>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</si>
  <si>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</si>
  <si>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</si>
  <si>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</si>
  <si>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</si>
  <si>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</si>
  <si>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</si>
  <si>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</si>
  <si>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</si>
  <si>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</si>
  <si>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</si>
  <si>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</si>
  <si>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</si>
  <si>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</si>
  <si>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</si>
  <si>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</si>
  <si>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</si>
  <si>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</si>
  <si>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</si>
  <si>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</si>
  <si>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</si>
  <si>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</si>
  <si>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</si>
  <si>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</si>
  <si>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</si>
  <si>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</si>
  <si>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</si>
  <si>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</si>
  <si>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</si>
  <si>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</si>
  <si>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</si>
  <si>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</si>
  <si>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</si>
  <si>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</si>
  <si>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</si>
  <si>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</si>
  <si>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</si>
  <si>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</si>
  <si>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</si>
  <si>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</si>
  <si>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</si>
  <si>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</si>
  <si>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</si>
  <si>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</si>
  <si>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</si>
  <si>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</si>
  <si>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</si>
  <si>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</si>
  <si>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</si>
  <si>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</si>
  <si>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</si>
  <si>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</si>
  <si>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</si>
  <si>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</si>
  <si>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</si>
  <si>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</si>
  <si>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</si>
  <si>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</si>
  <si>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</si>
  <si>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</si>
  <si>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</si>
  <si>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</si>
  <si>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</si>
  <si>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</si>
  <si>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</si>
  <si>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</si>
  <si>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</si>
  <si>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</si>
  <si>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</si>
  <si>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</si>
  <si>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</si>
  <si>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</si>
  <si>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</si>
  <si>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</si>
  <si>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</si>
  <si>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</si>
  <si>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</si>
  <si>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</si>
  <si>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</si>
  <si>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</si>
  <si>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</si>
  <si>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</si>
  <si>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</si>
  <si>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</si>
  <si>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</si>
  <si>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</si>
  <si>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</si>
  <si>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</si>
  <si>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</si>
  <si>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</si>
  <si>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</si>
  <si>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</si>
  <si>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</si>
  <si>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</si>
  <si>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</si>
  <si>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</si>
  <si>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</si>
  <si>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</si>
  <si>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</si>
  <si>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</si>
  <si>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</si>
  <si>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</si>
  <si>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</si>
  <si>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</si>
  <si>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</si>
  <si>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</si>
  <si>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</si>
  <si>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</si>
  <si>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</si>
  <si>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</si>
  <si>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</si>
  <si>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</si>
  <si>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</si>
  <si>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</si>
  <si>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</si>
  <si>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</si>
  <si>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</si>
  <si>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</si>
  <si>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</si>
  <si>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</si>
  <si>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</si>
  <si>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</si>
  <si>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</si>
  <si>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</si>
  <si>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</si>
  <si>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</si>
  <si>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</si>
  <si>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</si>
  <si>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</si>
  <si>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</si>
  <si>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</si>
  <si>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</si>
  <si>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</si>
  <si>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</si>
  <si>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</si>
  <si>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</si>
  <si>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</si>
  <si>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</si>
  <si>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</si>
  <si>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</si>
  <si>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</si>
  <si>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</si>
  <si>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</si>
  <si>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</si>
  <si>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</si>
  <si>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</si>
  <si>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</si>
  <si>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</si>
  <si>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</si>
  <si>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</si>
  <si>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</si>
  <si>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</si>
  <si>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</si>
  <si>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</si>
  <si>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</si>
  <si>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</si>
  <si>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</si>
  <si>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</si>
  <si>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</si>
  <si>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</si>
  <si>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</si>
  <si>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</si>
  <si>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</si>
  <si>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</si>
  <si>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</si>
  <si>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</si>
  <si>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</si>
  <si>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</si>
  <si>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</si>
  <si>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</si>
  <si>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</si>
  <si>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</si>
  <si>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</si>
  <si>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</si>
  <si>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</si>
  <si>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</si>
  <si>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</si>
  <si>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</si>
  <si>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</si>
  <si>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</si>
  <si>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</si>
  <si>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</si>
  <si>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</si>
  <si>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</si>
  <si>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</si>
  <si>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</si>
  <si>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</si>
  <si>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</si>
  <si>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</si>
  <si>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</si>
  <si>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</si>
  <si>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</si>
  <si>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</si>
  <si>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</si>
  <si>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</si>
  <si>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</si>
  <si>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</si>
  <si>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</si>
  <si>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</si>
  <si>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</si>
  <si>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</si>
  <si>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</si>
  <si>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</si>
  <si>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</si>
  <si>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</si>
  <si>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</si>
  <si>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</si>
  <si>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</si>
  <si>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</si>
  <si>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</si>
  <si>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</si>
  <si>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</si>
  <si>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</si>
  <si>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</si>
  <si>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</si>
  <si>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</si>
  <si>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</si>
  <si>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</si>
  <si>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</si>
  <si>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</si>
  <si>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</si>
  <si>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</si>
  <si>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</si>
  <si>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</si>
  <si>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</si>
  <si>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</si>
  <si>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</si>
  <si>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</si>
  <si>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</si>
  <si>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</si>
  <si>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</si>
  <si>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</si>
  <si>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</si>
  <si>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</si>
  <si>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</si>
  <si>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</si>
  <si>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</si>
  <si>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</si>
  <si>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</si>
  <si>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</si>
  <si>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</si>
  <si>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</si>
  <si>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</si>
  <si>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</si>
  <si>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</si>
  <si>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</si>
  <si>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</si>
  <si>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</si>
  <si>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</si>
  <si>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</si>
  <si>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</si>
  <si>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</si>
  <si>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</si>
  <si>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</si>
  <si>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</si>
  <si>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</si>
  <si>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</si>
  <si>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</si>
  <si>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</si>
  <si>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</si>
  <si>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</si>
  <si>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</si>
  <si>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</si>
  <si>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</si>
  <si>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</si>
  <si>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</si>
  <si>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</si>
  <si>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</si>
  <si>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</si>
  <si>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</si>
  <si>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</si>
  <si>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</si>
  <si>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</si>
  <si>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</si>
  <si>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</si>
  <si>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</si>
  <si>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</si>
  <si>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</si>
  <si>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</si>
  <si>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</si>
  <si>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</si>
  <si>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</si>
  <si>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</si>
  <si>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</si>
  <si>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</si>
  <si>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</si>
  <si>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</si>
  <si>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</si>
  <si>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</si>
  <si>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</si>
  <si>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</si>
  <si>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</si>
  <si>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</si>
  <si>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</si>
  <si>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</si>
  <si>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</si>
  <si>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</si>
  <si>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</si>
  <si>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</si>
  <si>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</si>
  <si>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</si>
  <si>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</si>
  <si>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</si>
  <si>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</si>
  <si>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</si>
  <si>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</si>
  <si>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</si>
  <si>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</si>
  <si>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</si>
  <si>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</si>
  <si>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</si>
  <si>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</si>
  <si>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</si>
  <si>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</si>
  <si>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</si>
  <si>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</si>
  <si>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</si>
  <si>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</si>
  <si>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</si>
  <si>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</si>
  <si>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</si>
  <si>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</si>
  <si>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</si>
  <si>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</si>
  <si>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</si>
  <si>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</si>
  <si>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</si>
  <si>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</si>
  <si>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</si>
  <si>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</si>
  <si>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</si>
  <si>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</si>
  <si>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</si>
  <si>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</si>
  <si>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</si>
  <si>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</si>
  <si>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</si>
  <si>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</si>
  <si>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</si>
  <si>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</si>
  <si>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</si>
  <si>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</si>
  <si>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</si>
  <si>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</si>
  <si>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</si>
  <si>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</si>
  <si>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</si>
  <si>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</si>
  <si>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</si>
  <si>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</si>
  <si>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</si>
  <si>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</si>
  <si>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</si>
  <si>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</si>
  <si>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</si>
  <si>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</si>
  <si>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</si>
  <si>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</si>
  <si>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</si>
  <si>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</si>
  <si>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</si>
  <si>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</si>
  <si>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</si>
  <si>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</si>
  <si>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</si>
  <si>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</si>
  <si>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</si>
  <si>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</si>
  <si>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</si>
  <si>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</si>
  <si>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</si>
  <si>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</si>
  <si>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</si>
  <si>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</si>
  <si>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</si>
  <si>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</si>
  <si>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</si>
  <si>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</si>
  <si>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</si>
  <si>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</si>
  <si>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</si>
  <si>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</si>
  <si>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</si>
  <si>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</si>
  <si>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</si>
  <si>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</si>
  <si>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</si>
  <si>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</si>
  <si>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</si>
  <si>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</si>
  <si>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</si>
  <si>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</si>
  <si>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</si>
  <si>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</si>
  <si>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</si>
  <si>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</si>
  <si>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</si>
  <si>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</si>
  <si>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</si>
  <si>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</si>
  <si>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</si>
  <si>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</si>
  <si>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</si>
  <si>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</si>
  <si>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</si>
  <si>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</si>
  <si>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</si>
  <si>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</si>
  <si>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</si>
  <si>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</si>
  <si>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</si>
  <si>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</si>
  <si>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</si>
  <si>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</si>
  <si>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</si>
  <si>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</si>
  <si>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</si>
  <si>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</si>
  <si>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</si>
  <si>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</si>
  <si>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</si>
  <si>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</si>
  <si>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</si>
  <si>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</si>
  <si>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</si>
  <si>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</si>
  <si>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</si>
  <si>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</si>
  <si>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</si>
  <si>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</si>
  <si>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</si>
  <si>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</si>
  <si>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</si>
  <si>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</si>
  <si>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</si>
  <si>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</si>
  <si>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</si>
  <si>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</si>
  <si>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</si>
  <si>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</si>
  <si>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</si>
  <si>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</si>
  <si>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</si>
  <si>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</si>
  <si>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</si>
  <si>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</si>
  <si>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</si>
  <si>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</si>
  <si>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</si>
  <si>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</si>
  <si>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</si>
  <si>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</si>
  <si>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</si>
  <si>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</si>
  <si>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</si>
  <si>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</si>
  <si>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</si>
  <si>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</si>
  <si>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</si>
  <si>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</si>
  <si>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</si>
  <si>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</si>
  <si>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</si>
  <si>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</si>
  <si>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</si>
  <si>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</si>
  <si>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</si>
  <si>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</si>
  <si>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</si>
  <si>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</si>
  <si>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</si>
  <si>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</si>
  <si>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</si>
  <si>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</si>
  <si>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</si>
  <si>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</si>
  <si>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</si>
  <si>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</si>
  <si>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</si>
  <si>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</si>
  <si>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</si>
  <si>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</si>
  <si>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</si>
  <si>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</si>
  <si>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</si>
  <si>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</si>
  <si>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</si>
  <si>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</si>
  <si>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</si>
  <si>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</si>
  <si>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</si>
  <si>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</si>
  <si>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</si>
  <si>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</si>
  <si>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</si>
  <si>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</si>
  <si>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</si>
  <si>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</si>
  <si>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</si>
  <si>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</si>
  <si>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</si>
  <si>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</si>
  <si>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</si>
  <si>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</si>
  <si>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</si>
  <si>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</si>
  <si>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</si>
  <si>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</si>
  <si>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</si>
  <si>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</si>
  <si>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</si>
  <si>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</si>
  <si>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</si>
  <si>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</si>
  <si>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</si>
  <si>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</si>
  <si>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</si>
  <si>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</si>
  <si>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</si>
  <si>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</si>
  <si>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</si>
  <si>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</si>
  <si>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</si>
  <si>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</si>
  <si>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</si>
  <si>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</si>
  <si>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</si>
  <si>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</si>
  <si>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</si>
  <si>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</si>
  <si>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</si>
  <si>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</si>
  <si>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</si>
  <si>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</si>
  <si>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</si>
  <si>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</si>
  <si>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</si>
  <si>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</si>
  <si>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</si>
  <si>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</si>
  <si>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</si>
  <si>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</si>
  <si>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</si>
  <si>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</si>
  <si>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</si>
  <si>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</si>
  <si>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</si>
  <si>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</si>
  <si>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</si>
  <si>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</si>
  <si>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</si>
  <si>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</si>
  <si>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</si>
  <si>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</si>
  <si>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</si>
  <si>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</si>
  <si>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</si>
  <si>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</si>
  <si>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</si>
  <si>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</si>
  <si>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</si>
  <si>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</si>
  <si>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</si>
  <si>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</si>
  <si>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</si>
  <si>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</si>
  <si>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</si>
  <si>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</si>
  <si>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</si>
  <si>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</si>
  <si>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</si>
  <si>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</si>
  <si>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</si>
  <si>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</si>
  <si>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</si>
  <si>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</si>
  <si>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</si>
  <si>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</si>
  <si>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</si>
  <si>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</si>
  <si>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</si>
  <si>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</si>
  <si>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</si>
  <si>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</si>
  <si>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</si>
  <si>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</si>
  <si>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</si>
  <si>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</si>
  <si>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</si>
  <si>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</si>
  <si>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</si>
  <si>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</si>
  <si>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</si>
  <si>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</si>
  <si>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</si>
  <si>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</si>
  <si>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</si>
  <si>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</si>
  <si>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</si>
  <si>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</si>
  <si>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</si>
  <si>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</si>
  <si>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</si>
  <si>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</si>
  <si>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</si>
  <si>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</si>
  <si>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</si>
  <si>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</si>
  <si>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</si>
  <si>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</si>
  <si>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</si>
  <si>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</si>
  <si>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</si>
  <si>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</si>
  <si>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</si>
  <si>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</si>
  <si>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</si>
  <si>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</si>
  <si>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</si>
  <si>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</si>
  <si>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</si>
  <si>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</si>
  <si>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</si>
  <si>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</si>
  <si>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</si>
  <si>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</si>
  <si>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</si>
  <si>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</si>
  <si>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</si>
  <si>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</si>
  <si>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</si>
  <si>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</si>
  <si>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</si>
  <si>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</si>
  <si>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</si>
  <si>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</si>
  <si>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</si>
  <si>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</si>
  <si>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</si>
  <si>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</si>
  <si>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</si>
  <si>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</si>
  <si>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</si>
  <si>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</si>
  <si>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</si>
  <si>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</si>
  <si>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</si>
  <si>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</si>
  <si>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</si>
  <si>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</si>
  <si>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</si>
  <si>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</si>
  <si>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</si>
  <si>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</si>
  <si>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</si>
  <si>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</si>
  <si>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</si>
  <si>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</si>
  <si>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</si>
  <si>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</si>
  <si>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</si>
  <si>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</si>
  <si>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</si>
  <si>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</si>
  <si>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</si>
  <si>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</si>
  <si>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</si>
  <si>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</si>
  <si>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</si>
  <si>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</si>
  <si>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</si>
  <si>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</si>
  <si>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</si>
  <si>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</si>
  <si>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</si>
  <si>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</si>
  <si>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</si>
  <si>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</si>
  <si>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</si>
  <si>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</si>
  <si>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</si>
  <si>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</si>
  <si>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</si>
  <si>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</si>
  <si>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</si>
  <si>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</si>
  <si>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</si>
  <si>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</si>
  <si>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</si>
  <si>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</si>
  <si>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</si>
  <si>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</si>
  <si>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</si>
  <si>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</si>
  <si>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</si>
  <si>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</si>
  <si>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</si>
  <si>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</si>
  <si>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</si>
  <si>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</si>
  <si>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</si>
  <si>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</si>
  <si>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</si>
  <si>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</si>
  <si>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</si>
  <si>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</si>
  <si>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</si>
  <si>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</si>
  <si>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</si>
  <si>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</si>
  <si>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</si>
  <si>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</si>
  <si>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</si>
  <si>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</si>
  <si>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</si>
  <si>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</si>
  <si>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</si>
  <si>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</si>
  <si>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</si>
  <si>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</si>
  <si>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</si>
  <si>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</si>
  <si>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</si>
  <si>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</si>
  <si>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</si>
  <si>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</si>
  <si>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</si>
  <si>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</si>
  <si>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</si>
  <si>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</si>
  <si>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</si>
  <si>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</si>
  <si>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</si>
  <si>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</si>
  <si>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</si>
  <si>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</si>
  <si>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</si>
  <si>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</si>
  <si>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</si>
  <si>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</si>
  <si>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</si>
  <si>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</si>
  <si>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</si>
  <si>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</si>
  <si>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</si>
  <si>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</si>
  <si>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</si>
  <si>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</si>
  <si>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</si>
  <si>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</si>
  <si>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</si>
  <si>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</si>
  <si>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</si>
  <si>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</si>
  <si>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</si>
  <si>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</si>
  <si>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</si>
  <si>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</si>
  <si>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</si>
  <si>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</si>
  <si>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</si>
  <si>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</si>
  <si>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</si>
  <si>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</si>
  <si>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</si>
  <si>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</si>
  <si>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</si>
  <si>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</si>
  <si>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</si>
  <si>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</si>
  <si>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</si>
  <si>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</si>
  <si>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</si>
  <si>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</si>
  <si>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</si>
  <si>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</si>
  <si>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</si>
  <si>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</si>
  <si>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</si>
  <si>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</si>
  <si>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</si>
  <si>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</si>
  <si>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</si>
  <si>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</si>
  <si>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</si>
  <si>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</si>
  <si>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</si>
  <si>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</si>
  <si>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</si>
  <si>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</si>
  <si>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</si>
  <si>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</si>
  <si>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</si>
  <si>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</si>
  <si>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</si>
  <si>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</si>
  <si>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</si>
  <si>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</si>
  <si>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</si>
  <si>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</si>
  <si>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</si>
  <si>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</si>
  <si>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</si>
  <si>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</si>
  <si>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</si>
  <si>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</si>
  <si>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</si>
  <si>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</si>
  <si>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</si>
  <si>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</si>
  <si>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</si>
  <si>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</si>
  <si>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</si>
  <si>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</si>
  <si>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</si>
  <si>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</si>
  <si>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</si>
  <si>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</si>
  <si>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</si>
  <si>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</si>
  <si>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</si>
  <si>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</si>
  <si>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</si>
  <si>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</si>
  <si>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</si>
  <si>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</si>
  <si>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</si>
  <si>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</si>
  <si>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</si>
  <si>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</si>
  <si>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</si>
  <si>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</si>
  <si>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</si>
  <si>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</si>
  <si>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</si>
  <si>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</si>
  <si>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</si>
  <si>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</si>
  <si>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</si>
  <si>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</si>
  <si>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</si>
  <si>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</si>
  <si>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</si>
  <si>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</si>
  <si>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</si>
  <si>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</si>
  <si>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</si>
  <si>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</si>
  <si>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</si>
  <si>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</si>
  <si>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</si>
  <si>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</si>
  <si>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</si>
  <si>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</si>
  <si>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</si>
  <si>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</si>
  <si>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</si>
  <si>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</si>
  <si>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</si>
  <si>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</si>
  <si>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</si>
  <si>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</si>
  <si>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</si>
  <si>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</si>
  <si>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</si>
  <si>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</si>
  <si>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</si>
  <si>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</si>
  <si>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</si>
  <si>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</si>
  <si>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</si>
  <si>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</si>
  <si>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</si>
  <si>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</si>
  <si>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</si>
  <si>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</si>
  <si>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</si>
  <si>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</si>
  <si>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</si>
  <si>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</si>
  <si>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</si>
  <si>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</si>
  <si>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</si>
  <si>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</si>
  <si>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</si>
  <si>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</si>
  <si>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</si>
  <si>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</si>
  <si>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</si>
  <si>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</si>
  <si>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</si>
  <si>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</si>
  <si>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</si>
  <si>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</si>
  <si>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</si>
  <si>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</si>
  <si>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</si>
  <si>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</si>
  <si>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</si>
  <si>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</si>
  <si>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</si>
  <si>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</si>
  <si>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</si>
  <si>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</si>
  <si>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</si>
  <si>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</si>
  <si>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</si>
  <si>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</si>
  <si>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</si>
  <si>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</si>
  <si>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</si>
  <si>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</si>
  <si>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</si>
  <si>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</si>
  <si>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</si>
  <si>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</si>
  <si>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</si>
  <si>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</si>
  <si>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</si>
  <si>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</si>
  <si>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</si>
  <si>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</si>
  <si>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</si>
  <si>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</si>
  <si>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</si>
  <si>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</si>
  <si>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</si>
  <si>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</si>
  <si>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</si>
  <si>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</si>
  <si>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</si>
  <si>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</si>
  <si>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</si>
  <si>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</si>
  <si>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</si>
  <si>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</si>
  <si>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</si>
  <si>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</si>
  <si>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</si>
  <si>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</si>
  <si>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</si>
  <si>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</si>
  <si>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</si>
  <si>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</si>
  <si>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</si>
  <si>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</si>
  <si>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</si>
  <si>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</si>
  <si>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</si>
  <si>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</si>
  <si>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</si>
  <si>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</si>
  <si>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</si>
  <si>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</si>
  <si>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</si>
  <si>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</si>
  <si>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</si>
  <si>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</si>
  <si>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</si>
  <si>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</si>
  <si>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</si>
  <si>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</si>
  <si>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</si>
  <si>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</si>
  <si>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</si>
  <si>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</si>
  <si>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</si>
  <si>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</si>
  <si>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</si>
  <si>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</si>
  <si>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</si>
  <si>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</si>
  <si>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</si>
  <si>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</si>
  <si>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</si>
  <si>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</si>
  <si>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</si>
  <si>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</si>
  <si>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</si>
  <si>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</si>
  <si>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</si>
  <si>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</si>
  <si>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</si>
  <si>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</si>
  <si>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</si>
  <si>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</si>
  <si>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</si>
  <si>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</si>
  <si>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</si>
  <si>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</si>
  <si>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</si>
  <si>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</si>
  <si>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</si>
  <si>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</si>
  <si>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</si>
  <si>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</si>
  <si>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</si>
  <si>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</si>
  <si>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</si>
  <si>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</si>
  <si>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</si>
  <si>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</si>
  <si>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</si>
  <si>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</si>
  <si>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</si>
  <si>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</si>
  <si>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</si>
  <si>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</si>
  <si>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</si>
  <si>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</si>
  <si>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</si>
  <si>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</si>
  <si>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</si>
  <si>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</si>
  <si>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</si>
  <si>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</si>
  <si>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</si>
  <si>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</si>
  <si>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</si>
  <si>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</si>
  <si>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</si>
  <si>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</si>
  <si>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</si>
  <si>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</si>
  <si>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</si>
  <si>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</si>
  <si>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</si>
  <si>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</si>
  <si>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</si>
  <si>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</si>
  <si>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</si>
  <si>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</si>
  <si>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</si>
  <si>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</si>
  <si>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</si>
  <si>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</si>
  <si>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</si>
  <si>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</si>
  <si>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</si>
  <si>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</si>
  <si>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</si>
  <si>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</si>
  <si>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</si>
  <si>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</si>
  <si>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</si>
  <si>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</si>
  <si>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</si>
  <si>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</si>
  <si>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</si>
  <si>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</si>
  <si>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</si>
  <si>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</si>
  <si>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</si>
  <si>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</si>
  <si>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</si>
  <si>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</si>
  <si>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</si>
  <si>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</si>
  <si>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</si>
  <si>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</si>
  <si>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</si>
  <si>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</si>
  <si>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</si>
  <si>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</si>
  <si>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</si>
  <si>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</si>
  <si>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</si>
  <si>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</si>
  <si>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</si>
  <si>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</si>
  <si>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</si>
  <si>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</si>
  <si>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</si>
  <si>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</si>
  <si>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</si>
  <si>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</si>
  <si>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</si>
  <si>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</si>
  <si>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</si>
  <si>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</si>
  <si>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</si>
  <si>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</si>
  <si>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</si>
  <si>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</si>
  <si>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</si>
  <si>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</si>
  <si>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</si>
  <si>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</si>
  <si>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</si>
  <si>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</si>
  <si>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</si>
  <si>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</si>
  <si>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</si>
  <si>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</si>
  <si>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</si>
  <si>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</si>
  <si>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</si>
  <si>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</si>
  <si>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</si>
  <si>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</si>
  <si>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</si>
  <si>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</si>
  <si>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</si>
  <si>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</si>
  <si>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</si>
  <si>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</si>
  <si>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</si>
  <si>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</si>
  <si>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</si>
  <si>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</si>
  <si>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</si>
  <si>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</si>
  <si>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</si>
  <si>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</si>
  <si>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</si>
  <si>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</si>
  <si>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</si>
  <si>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</si>
  <si>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</si>
  <si>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</si>
  <si>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</si>
  <si>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</si>
  <si>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</si>
  <si>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</si>
  <si>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</si>
  <si>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</si>
  <si>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</si>
  <si>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</si>
  <si>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</si>
  <si>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</si>
  <si>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</si>
  <si>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</si>
  <si>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</si>
  <si>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</si>
  <si>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</si>
  <si>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</si>
  <si>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</si>
  <si>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</si>
  <si>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</si>
  <si>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</si>
  <si>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</si>
  <si>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</si>
  <si>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</si>
  <si>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</si>
  <si>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</si>
  <si>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</si>
  <si>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</si>
  <si>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</si>
  <si>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</si>
  <si>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</si>
  <si>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</si>
  <si>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</si>
  <si>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</si>
  <si>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</si>
  <si>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</si>
  <si>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</si>
  <si>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</si>
  <si>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</si>
  <si>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</si>
  <si>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</si>
  <si>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</si>
  <si>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</si>
  <si>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</si>
  <si>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</si>
  <si>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</si>
  <si>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</si>
  <si>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</si>
  <si>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</si>
  <si>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</si>
  <si>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</si>
  <si>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</si>
  <si>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</si>
  <si>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</si>
  <si>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</si>
  <si>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</si>
  <si>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</si>
  <si>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</si>
  <si>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</si>
  <si>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</si>
  <si>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</si>
  <si>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</si>
  <si>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</si>
  <si>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</si>
  <si>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</si>
  <si>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</si>
  <si>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</si>
  <si>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</si>
  <si>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</si>
  <si>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</si>
  <si>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</si>
  <si>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</si>
  <si>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</si>
  <si>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</si>
  <si>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</si>
  <si>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</si>
  <si>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</si>
  <si>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</si>
  <si>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</si>
  <si>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</si>
  <si>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</si>
  <si>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</si>
  <si>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</si>
  <si>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</si>
  <si>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</si>
  <si>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</si>
  <si>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</si>
  <si>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</si>
  <si>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</si>
  <si>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</si>
  <si>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</si>
  <si>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</si>
  <si>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</si>
  <si>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</si>
  <si>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</si>
  <si>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</si>
  <si>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</si>
  <si>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</si>
  <si>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</si>
  <si>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</si>
  <si>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</si>
  <si>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</si>
  <si>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</si>
  <si>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</si>
  <si>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</si>
  <si>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</si>
  <si>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</si>
  <si>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</si>
  <si>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</si>
  <si>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</si>
  <si>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</si>
  <si>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</si>
  <si>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</si>
  <si>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</si>
  <si>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</si>
  <si>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</si>
  <si>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</si>
  <si>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</si>
  <si>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</si>
  <si>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</si>
  <si>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</si>
  <si>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</si>
  <si>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</si>
  <si>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</si>
  <si>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</si>
  <si>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</si>
  <si>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</si>
  <si>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</si>
  <si>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</si>
  <si>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</si>
  <si>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</si>
  <si>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</si>
  <si>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</si>
  <si>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</si>
  <si>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</si>
  <si>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</si>
  <si>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</si>
  <si>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</si>
  <si>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</si>
  <si>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</si>
  <si>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</si>
  <si>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</si>
  <si>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</si>
  <si>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</si>
  <si>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</si>
  <si>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</si>
  <si>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</si>
  <si>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</si>
  <si>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</si>
  <si>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</si>
  <si>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</si>
  <si>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</si>
  <si>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</si>
  <si>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</si>
  <si>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</si>
  <si>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</si>
  <si>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</si>
  <si>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</si>
  <si>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</si>
  <si>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</si>
  <si>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</si>
  <si>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</si>
  <si>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</si>
  <si>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</si>
  <si>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</si>
  <si>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</si>
  <si>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</si>
  <si>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</si>
  <si>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</si>
  <si>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</si>
  <si>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</si>
  <si>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</si>
  <si>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</si>
  <si>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</si>
  <si>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</si>
  <si>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</si>
  <si>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</si>
  <si>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</si>
  <si>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</si>
  <si>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</si>
  <si>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</si>
  <si>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</si>
  <si>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</si>
  <si>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</si>
  <si>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</si>
  <si>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</si>
  <si>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</si>
  <si>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</si>
  <si>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</si>
  <si>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</si>
  <si>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</si>
  <si>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</si>
  <si>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</si>
  <si>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</si>
  <si>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</si>
  <si>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</si>
  <si>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</si>
  <si>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</si>
  <si>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</si>
  <si>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</si>
  <si>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</si>
  <si>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</si>
  <si>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</si>
  <si>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</si>
  <si>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</si>
  <si>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</si>
  <si>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</si>
  <si>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</si>
  <si>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</si>
  <si>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</si>
  <si>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</si>
  <si>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</si>
  <si>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</si>
  <si>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</si>
  <si>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</si>
  <si>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</si>
  <si>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</si>
  <si>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</si>
  <si>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</si>
  <si>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</si>
  <si>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</si>
  <si>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</si>
  <si>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</si>
  <si>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</si>
  <si>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</si>
  <si>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</si>
  <si>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</si>
  <si>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</si>
  <si>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</si>
  <si>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</si>
  <si>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</si>
  <si>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</si>
  <si>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</si>
  <si>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</si>
  <si>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</si>
  <si>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</si>
  <si>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</si>
  <si>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</si>
  <si>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</si>
  <si>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</si>
  <si>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</si>
  <si>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</si>
  <si>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</si>
  <si>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</si>
  <si>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</si>
  <si>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</si>
  <si>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</si>
  <si>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</si>
  <si>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</si>
  <si>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</si>
  <si>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</si>
  <si>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</si>
  <si>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</si>
  <si>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</si>
  <si>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</si>
  <si>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</si>
  <si>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</si>
  <si>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</si>
  <si>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</si>
  <si>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</si>
  <si>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</si>
  <si>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</si>
  <si>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</si>
  <si>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</si>
  <si>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</si>
  <si>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</si>
  <si>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</si>
  <si>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</si>
  <si>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</si>
  <si>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</si>
  <si>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</si>
  <si>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</si>
  <si>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</si>
  <si>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</si>
  <si>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</si>
  <si>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</si>
  <si>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</si>
  <si>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</si>
  <si>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</si>
  <si>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</si>
  <si>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</si>
  <si>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</si>
  <si>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</si>
  <si>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</si>
  <si>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</si>
  <si>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</si>
  <si>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</si>
  <si>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</si>
  <si>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</si>
  <si>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</si>
  <si>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</si>
  <si>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</si>
  <si>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</si>
  <si>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</si>
  <si>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</si>
  <si>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</si>
  <si>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</si>
  <si>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</si>
  <si>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</si>
  <si>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</si>
  <si>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</si>
  <si>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</si>
  <si>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</si>
  <si>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</si>
  <si>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</si>
  <si>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</si>
  <si>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</si>
  <si>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</si>
  <si>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</si>
  <si>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</si>
  <si>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</si>
  <si>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</si>
  <si>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</si>
  <si>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</si>
  <si>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</si>
  <si>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</si>
  <si>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</si>
  <si>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</si>
  <si>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</si>
  <si>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</si>
  <si>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</si>
  <si>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</si>
  <si>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</si>
  <si>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</si>
  <si>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</si>
  <si>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</si>
  <si>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</si>
  <si>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</si>
  <si>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</si>
  <si>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</si>
  <si>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</si>
  <si>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</si>
  <si>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</si>
  <si>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</si>
  <si>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</si>
  <si>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</si>
  <si>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</si>
  <si>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</si>
  <si>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</si>
  <si>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</si>
  <si>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</si>
  <si>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</si>
  <si>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</si>
  <si>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</si>
  <si>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</si>
  <si>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</si>
  <si>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</si>
  <si>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</si>
  <si>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</si>
  <si>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</si>
  <si>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</si>
  <si>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</si>
  <si>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</si>
  <si>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</si>
  <si>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</si>
  <si>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</si>
  <si>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</si>
  <si>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</si>
  <si>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</si>
  <si>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</si>
  <si>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</si>
  <si>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</si>
  <si>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</si>
  <si>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</si>
  <si>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</si>
  <si>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</si>
  <si>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</si>
  <si>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</si>
  <si>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</si>
  <si>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</si>
  <si>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</si>
  <si>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</si>
  <si>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</si>
  <si>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</si>
  <si>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</si>
  <si>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</si>
  <si>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</si>
  <si>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</si>
  <si>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</si>
  <si>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</si>
  <si>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</si>
  <si>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</si>
  <si>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</si>
  <si>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</si>
  <si>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</si>
  <si>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</si>
  <si>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</si>
  <si>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</si>
  <si>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</si>
  <si>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</si>
  <si>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</si>
  <si>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</si>
  <si>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</si>
  <si>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</si>
  <si>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</si>
  <si>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</si>
  <si>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</si>
  <si>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</si>
  <si>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</si>
  <si>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</si>
  <si>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</si>
  <si>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</si>
  <si>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</si>
  <si>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</si>
  <si>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</si>
  <si>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</si>
  <si>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</si>
  <si>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</si>
  <si>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</si>
  <si>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</si>
  <si>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</si>
  <si>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</si>
  <si>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</si>
  <si>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</si>
  <si>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</si>
  <si>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</si>
  <si>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</si>
  <si>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</si>
  <si>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</si>
  <si>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</si>
  <si>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</si>
  <si>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</si>
  <si>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</si>
  <si>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</si>
  <si>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</si>
  <si>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</si>
  <si>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</si>
  <si>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</si>
  <si>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</si>
  <si>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</si>
  <si>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</si>
  <si>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</si>
  <si>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</si>
  <si>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</si>
  <si>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</si>
  <si>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</si>
  <si>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</si>
  <si>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</si>
  <si>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</si>
  <si>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</si>
  <si>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</si>
  <si>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</si>
  <si>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</si>
  <si>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</si>
  <si>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</si>
  <si>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</si>
  <si>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</si>
  <si>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</si>
  <si>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</si>
  <si>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</si>
  <si>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</si>
  <si>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</si>
  <si>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</si>
  <si>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</si>
  <si>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</si>
  <si>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</si>
  <si>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</si>
  <si>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</si>
  <si>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</si>
  <si>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</si>
  <si>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</si>
  <si>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</si>
  <si>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</si>
  <si>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</si>
  <si>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</si>
  <si>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</si>
  <si>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</si>
  <si>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</si>
  <si>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</si>
  <si>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</si>
  <si>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</si>
  <si>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</si>
  <si>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</si>
  <si>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</si>
  <si>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</si>
  <si>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</si>
  <si>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</si>
  <si>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</si>
  <si>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</si>
  <si>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</si>
  <si>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</si>
  <si>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</si>
  <si>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</si>
  <si>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</si>
  <si>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</si>
  <si>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</si>
  <si>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</si>
  <si>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</si>
  <si>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</si>
  <si>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</si>
  <si>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</si>
  <si>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</si>
  <si>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</si>
  <si>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</si>
  <si>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</si>
  <si>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</si>
  <si>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</si>
  <si>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</si>
  <si>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</si>
  <si>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</si>
  <si>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</si>
  <si>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</si>
  <si>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</si>
  <si>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</si>
  <si>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</si>
  <si>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</si>
  <si>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</si>
  <si>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</si>
  <si>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</si>
  <si>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</si>
  <si>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</si>
  <si>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</si>
  <si>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</si>
  <si>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</si>
  <si>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</si>
  <si>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</si>
  <si>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</si>
  <si>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</si>
  <si>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</si>
  <si>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</si>
  <si>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</si>
  <si>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</si>
  <si>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</si>
  <si>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</si>
  <si>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</si>
  <si>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</si>
  <si>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</si>
  <si>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</si>
  <si>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</si>
  <si>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</si>
  <si>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</si>
  <si>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</si>
  <si>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</si>
  <si>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</si>
  <si>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</si>
  <si>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</si>
  <si>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</si>
  <si>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</si>
  <si>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</si>
  <si>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</si>
  <si>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</si>
  <si>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</si>
  <si>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</si>
  <si>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</si>
  <si>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</si>
  <si>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</si>
  <si>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</si>
  <si>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</si>
  <si>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</si>
  <si>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</si>
  <si>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</si>
  <si>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</si>
  <si>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</si>
  <si>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</si>
  <si>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</si>
  <si>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</si>
  <si>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</si>
  <si>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</si>
  <si>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</si>
  <si>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</si>
  <si>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</si>
  <si>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</si>
  <si>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</si>
  <si>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</si>
  <si>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</si>
  <si>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</si>
  <si>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</si>
  <si>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</si>
  <si>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</si>
  <si>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</si>
  <si>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</si>
  <si>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</si>
  <si>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</si>
  <si>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</si>
  <si>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</si>
  <si>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</si>
  <si>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</si>
  <si>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</si>
  <si>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</si>
  <si>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</si>
  <si>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</si>
  <si>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</si>
  <si>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</si>
  <si>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</si>
  <si>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</si>
  <si>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</si>
  <si>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</si>
  <si>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</si>
  <si>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</si>
  <si>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</si>
  <si>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</si>
  <si>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</si>
  <si>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</si>
  <si>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</si>
  <si>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</si>
  <si>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</si>
  <si>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</si>
  <si>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</si>
  <si>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</si>
  <si>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</si>
  <si>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</si>
  <si>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</si>
  <si>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</si>
  <si>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</si>
  <si>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</si>
  <si>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</si>
  <si>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</si>
  <si>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</si>
  <si>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</si>
  <si>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</si>
  <si>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</si>
  <si>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</si>
  <si>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</si>
  <si>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</si>
  <si>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</si>
  <si>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</si>
  <si>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</si>
  <si>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</si>
  <si>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</si>
  <si>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</si>
  <si>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</si>
  <si>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</si>
  <si>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</si>
  <si>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</si>
  <si>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</si>
  <si>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</si>
  <si>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</si>
  <si>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</si>
  <si>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</si>
  <si>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</si>
  <si>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</si>
  <si>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</si>
  <si>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</si>
  <si>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</si>
  <si>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</si>
  <si>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</si>
  <si>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</si>
  <si>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</si>
  <si>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</si>
  <si>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</si>
  <si>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</si>
  <si>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</si>
  <si>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</si>
  <si>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</si>
  <si>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</si>
  <si>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</si>
  <si>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</si>
  <si>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</si>
  <si>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</si>
  <si>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</si>
  <si>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</si>
  <si>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</si>
  <si>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</si>
  <si>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</si>
  <si>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</si>
  <si>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</si>
  <si>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</si>
  <si>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</si>
  <si>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</si>
  <si>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</si>
  <si>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</si>
  <si>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</si>
  <si>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</si>
  <si>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</si>
  <si>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</si>
  <si>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</si>
  <si>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</si>
  <si>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</si>
  <si>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</si>
  <si>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</si>
  <si>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</si>
  <si>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</si>
  <si>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</si>
  <si>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</si>
  <si>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</si>
  <si>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</si>
  <si>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</si>
  <si>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</si>
  <si>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</si>
  <si>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</si>
  <si>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</si>
  <si>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</si>
  <si>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</si>
  <si>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</si>
  <si>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</si>
  <si>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</si>
  <si>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</si>
  <si>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</si>
  <si>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</si>
  <si>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</si>
  <si>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</si>
  <si>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</si>
  <si>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</si>
  <si>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</si>
  <si>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</si>
  <si>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</si>
  <si>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</si>
  <si>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</si>
  <si>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</si>
  <si>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</si>
  <si>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</si>
  <si>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</si>
  <si>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</si>
  <si>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</si>
  <si>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</si>
  <si>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</si>
  <si>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</si>
  <si>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</si>
  <si>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</si>
  <si>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</si>
  <si>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</si>
  <si>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</si>
  <si>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</si>
  <si>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</si>
  <si>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</si>
  <si>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</si>
  <si>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</si>
  <si>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</si>
  <si>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</si>
  <si>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</si>
  <si>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</si>
  <si>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</si>
  <si>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</si>
  <si>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</si>
  <si>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</si>
  <si>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</si>
  <si>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</si>
  <si>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</si>
  <si>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</si>
  <si>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</si>
  <si>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</si>
  <si>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</si>
  <si>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</si>
  <si>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</si>
  <si>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</si>
  <si>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</si>
  <si>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</si>
  <si>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</si>
  <si>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</si>
  <si>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</si>
  <si>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</si>
  <si>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</si>
  <si>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</si>
  <si>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</si>
  <si>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</si>
  <si>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</si>
  <si>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</si>
  <si>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</si>
  <si>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</si>
  <si>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</si>
  <si>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</si>
  <si>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</si>
  <si>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</si>
  <si>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</si>
  <si>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</si>
  <si>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</si>
  <si>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</si>
  <si>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</si>
  <si>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</si>
  <si>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</si>
  <si>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</si>
  <si>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</si>
  <si>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</si>
  <si>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</si>
  <si>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</si>
  <si>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</si>
  <si>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</si>
  <si>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</si>
  <si>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</si>
  <si>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</si>
  <si>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</si>
  <si>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</si>
  <si>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</si>
  <si>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</si>
  <si>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</si>
  <si>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</si>
  <si>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</si>
  <si>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</si>
  <si>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</si>
  <si>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</si>
  <si>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</si>
  <si>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</si>
  <si>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</si>
  <si>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</si>
  <si>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</si>
  <si>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</si>
  <si>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</si>
  <si>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</si>
  <si>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</si>
  <si>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</si>
  <si>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</si>
  <si>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</si>
  <si>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</si>
  <si>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</si>
  <si>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</si>
  <si>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</si>
  <si>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</si>
  <si>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</si>
  <si>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</si>
  <si>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</si>
  <si>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</si>
  <si>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</si>
  <si>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</si>
  <si>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</si>
  <si>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</si>
  <si>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</si>
  <si>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</si>
  <si>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</si>
  <si>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</si>
  <si>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</si>
  <si>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</si>
  <si>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</si>
  <si>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</si>
  <si>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</si>
  <si>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</si>
  <si>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</si>
  <si>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</si>
  <si>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</si>
  <si>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</si>
  <si>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</si>
  <si>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</si>
  <si>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</si>
  <si>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</si>
  <si>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</si>
  <si>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</si>
  <si>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</si>
  <si>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</si>
  <si>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</si>
  <si>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</si>
  <si>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</si>
  <si>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</si>
  <si>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</si>
  <si>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</si>
  <si>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</si>
  <si>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</si>
  <si>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</si>
  <si>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</si>
  <si>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</si>
  <si>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</si>
  <si>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</si>
  <si>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</si>
  <si>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</si>
  <si>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</si>
  <si>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</si>
  <si>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</si>
  <si>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</si>
  <si>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</si>
  <si>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</si>
  <si>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</si>
  <si>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</si>
  <si>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</si>
  <si>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</si>
  <si>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</si>
  <si>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</si>
  <si>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</si>
  <si>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</si>
  <si>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</si>
  <si>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</si>
  <si>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</si>
  <si>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</si>
  <si>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</si>
  <si>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</si>
  <si>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</si>
  <si>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</si>
  <si>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</si>
  <si>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</si>
  <si>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</si>
  <si>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</si>
  <si>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</si>
  <si>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</si>
  <si>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</si>
  <si>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</si>
  <si>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</si>
  <si>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</si>
  <si>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</si>
  <si>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</si>
  <si>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</si>
  <si>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</si>
  <si>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</si>
  <si>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</si>
  <si>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</si>
  <si>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</si>
  <si>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</si>
  <si>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</si>
  <si>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</si>
  <si>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</si>
  <si>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</si>
  <si>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</si>
  <si>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</si>
  <si>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</si>
  <si>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</si>
  <si>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</si>
  <si>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</si>
  <si>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</si>
  <si>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</si>
  <si>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</si>
  <si>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</si>
  <si>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</si>
  <si>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</si>
  <si>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</si>
  <si>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</si>
  <si>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</si>
  <si>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</si>
  <si>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</si>
  <si>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</si>
  <si>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</si>
  <si>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</si>
  <si>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</si>
  <si>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</si>
  <si>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</si>
  <si>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</si>
  <si>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</si>
  <si>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</si>
  <si>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</si>
  <si>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</si>
  <si>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</si>
  <si>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</si>
  <si>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</si>
  <si>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</si>
  <si>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</si>
  <si>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</si>
  <si>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</si>
  <si>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</si>
  <si>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</si>
  <si>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</si>
  <si>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</si>
  <si>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</si>
  <si>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</si>
  <si>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</si>
  <si>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</si>
  <si>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</si>
  <si>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</si>
  <si>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</si>
  <si>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</si>
  <si>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</si>
  <si>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</si>
  <si>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</si>
  <si>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</si>
  <si>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</si>
  <si>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</si>
  <si>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</si>
  <si>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</si>
  <si>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</si>
  <si>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</si>
  <si>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</si>
  <si>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</si>
  <si>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</si>
  <si>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</si>
  <si>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</si>
  <si>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</si>
  <si>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</si>
  <si>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</si>
  <si>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</si>
  <si>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</si>
  <si>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</si>
  <si>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</si>
  <si>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</si>
  <si>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</si>
  <si>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</si>
  <si>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</si>
  <si>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</si>
  <si>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</si>
  <si>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</si>
  <si>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</si>
  <si>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</si>
  <si>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</si>
  <si>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</si>
  <si>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</si>
  <si>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</si>
  <si>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</si>
  <si>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</si>
  <si>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</si>
  <si>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</si>
  <si>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</si>
  <si>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</si>
  <si>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</si>
  <si>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</si>
  <si>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</si>
  <si>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</si>
  <si>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</si>
  <si>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</si>
  <si>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</si>
  <si>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</si>
  <si>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</si>
  <si>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</si>
  <si>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</si>
  <si>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</si>
  <si>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</si>
  <si>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</si>
  <si>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</si>
  <si>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</si>
  <si>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</si>
  <si>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</si>
  <si>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</si>
  <si>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</si>
  <si>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</si>
  <si>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</si>
  <si>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</si>
  <si>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</si>
  <si>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</si>
  <si>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</si>
  <si>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</si>
  <si>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</si>
  <si>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</si>
  <si>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</si>
  <si>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</si>
  <si>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</si>
  <si>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</si>
  <si>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</si>
  <si>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</si>
  <si>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</si>
  <si>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</si>
  <si>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</si>
  <si>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</si>
  <si>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</si>
  <si>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</si>
  <si>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</si>
  <si>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</si>
  <si>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</si>
  <si>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</si>
  <si>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</si>
  <si>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</si>
  <si>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</si>
  <si>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</si>
  <si>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</si>
  <si>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</si>
  <si>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</si>
  <si>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</si>
  <si>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</si>
  <si>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</si>
  <si>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</si>
  <si>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</si>
  <si>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</si>
  <si>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</si>
  <si>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</si>
  <si>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</si>
  <si>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</si>
  <si>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</si>
  <si>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</si>
  <si>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</si>
  <si>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</si>
  <si>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</si>
  <si>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</si>
  <si>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</si>
  <si>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</si>
  <si>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</si>
  <si>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</si>
  <si>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</si>
  <si>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</si>
  <si>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</si>
  <si>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</si>
  <si>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</si>
  <si>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</si>
  <si>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</si>
  <si>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</si>
  <si>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</si>
  <si>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</si>
  <si>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</si>
  <si>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</si>
  <si>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</si>
  <si>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</si>
  <si>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</si>
  <si>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</si>
  <si>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</si>
  <si>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</si>
  <si>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</si>
  <si>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</si>
  <si>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</si>
  <si>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</si>
  <si>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</si>
  <si>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</si>
  <si>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</si>
  <si>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</si>
  <si>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</si>
  <si>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</si>
  <si>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</si>
  <si>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</si>
  <si>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</si>
  <si>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</si>
  <si>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</si>
  <si>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</si>
  <si>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</si>
  <si>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</si>
  <si>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</si>
  <si>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</si>
  <si>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</si>
  <si>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</si>
  <si>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</si>
  <si>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</si>
  <si>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</si>
  <si>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</si>
  <si>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</si>
  <si>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</si>
  <si>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</si>
  <si>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</si>
  <si>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</si>
  <si>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</si>
  <si>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</si>
  <si>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</si>
  <si>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</si>
  <si>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</si>
  <si>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</si>
  <si>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</si>
  <si>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</si>
  <si>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</si>
  <si>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</si>
  <si>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</si>
  <si>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</si>
  <si>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</si>
  <si>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</si>
  <si>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</si>
  <si>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</si>
  <si>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</si>
  <si>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</si>
  <si>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</si>
  <si>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</si>
  <si>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</si>
  <si>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</si>
  <si>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</si>
  <si>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</si>
  <si>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</si>
  <si>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</si>
  <si>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</si>
  <si>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</si>
  <si>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</si>
  <si>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</si>
  <si>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</si>
  <si>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</si>
  <si>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</si>
  <si>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</si>
  <si>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</si>
  <si>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</si>
  <si>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</si>
  <si>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</si>
  <si>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</si>
  <si>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</si>
  <si>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</si>
  <si>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</si>
  <si>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</si>
  <si>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</si>
  <si>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</si>
  <si>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</si>
  <si>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</si>
  <si>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</si>
  <si>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</si>
  <si>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</si>
  <si>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</si>
  <si>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</si>
  <si>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</si>
  <si>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</si>
  <si>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</si>
  <si>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</si>
  <si>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</si>
  <si>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</si>
  <si>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</si>
  <si>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</si>
  <si>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</si>
  <si>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</si>
  <si>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</si>
  <si>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</si>
  <si>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</si>
  <si>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</si>
  <si>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</si>
  <si>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</si>
  <si>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</si>
  <si>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</si>
  <si>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</si>
  <si>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</si>
  <si>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</si>
  <si>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</si>
  <si>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</si>
  <si>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</si>
  <si>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</si>
  <si>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</si>
  <si>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</si>
  <si>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</si>
  <si>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</si>
  <si>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</si>
  <si>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</si>
  <si>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</si>
  <si>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</si>
  <si>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</si>
  <si>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</si>
  <si>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</si>
  <si>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</si>
  <si>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</si>
  <si>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</si>
  <si>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</si>
  <si>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</si>
  <si>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</si>
  <si>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</si>
  <si>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</si>
  <si>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</si>
  <si>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</si>
  <si>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</si>
  <si>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</si>
  <si>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</si>
  <si>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</si>
  <si>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</si>
  <si>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</si>
  <si>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</si>
  <si>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</si>
  <si>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</si>
  <si>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</si>
  <si>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</si>
  <si>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</si>
  <si>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</si>
  <si>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</si>
  <si>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</si>
  <si>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</si>
  <si>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</si>
  <si>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</si>
  <si>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</si>
  <si>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</si>
  <si>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</si>
  <si>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</si>
  <si>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</si>
  <si>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</si>
  <si>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</si>
  <si>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</si>
  <si>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</si>
  <si>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</si>
  <si>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</si>
  <si>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</si>
  <si>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</si>
  <si>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</si>
  <si>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</si>
  <si>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</si>
  <si>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</si>
  <si>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</si>
  <si>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</si>
  <si>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</si>
  <si>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</si>
  <si>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</si>
  <si>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</si>
  <si>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</si>
  <si>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</si>
  <si>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</si>
  <si>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</si>
  <si>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</si>
  <si>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</si>
  <si>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</si>
  <si>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</si>
  <si>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</si>
  <si>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</si>
  <si>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</si>
  <si>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</si>
  <si>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</si>
  <si>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</si>
  <si>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</si>
  <si>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</si>
  <si>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</si>
  <si>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</si>
  <si>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</si>
  <si>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</si>
  <si>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</si>
  <si>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</si>
  <si>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</si>
  <si>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</si>
  <si>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</si>
  <si>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</si>
  <si>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</si>
  <si>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</si>
  <si>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</si>
  <si>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</si>
  <si>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</si>
  <si>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</si>
  <si>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</si>
  <si>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</si>
  <si>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</si>
  <si>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</si>
  <si>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</si>
  <si>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</si>
  <si>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</si>
  <si>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</si>
  <si>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</si>
  <si>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</si>
  <si>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</si>
  <si>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</si>
  <si>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</si>
  <si>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</si>
  <si>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</si>
  <si>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</si>
  <si>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</si>
  <si>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</si>
  <si>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</si>
  <si>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</si>
  <si>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</si>
  <si>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</si>
  <si>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</si>
  <si>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</si>
  <si>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</si>
  <si>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</si>
  <si>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</si>
  <si>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</si>
  <si>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</si>
  <si>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</si>
  <si>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</si>
  <si>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</si>
  <si>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</si>
  <si>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</si>
  <si>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</si>
  <si>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</si>
  <si>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</si>
  <si>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</si>
  <si>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</si>
  <si>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</si>
  <si>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</si>
  <si>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</si>
  <si>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</si>
  <si>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</si>
  <si>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</si>
  <si>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</si>
  <si>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</si>
  <si>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</si>
  <si>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</si>
  <si>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</si>
  <si>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</si>
  <si>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</si>
  <si>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</si>
  <si>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</si>
  <si>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</si>
  <si>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</si>
  <si>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</si>
  <si>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</si>
  <si>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</si>
  <si>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</si>
  <si>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</si>
  <si>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</si>
  <si>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</si>
  <si>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</si>
  <si>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</si>
  <si>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</si>
  <si>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</si>
  <si>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</si>
  <si>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</si>
  <si>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</si>
  <si>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</si>
  <si>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</si>
  <si>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</si>
  <si>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</si>
  <si>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</si>
  <si>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</si>
  <si>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</si>
  <si>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</si>
  <si>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</si>
  <si>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</si>
  <si>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</si>
  <si>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</si>
  <si>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</si>
  <si>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</si>
  <si>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</si>
  <si>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</si>
  <si>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</si>
  <si>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</si>
  <si>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</si>
  <si>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</si>
  <si>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</si>
  <si>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</si>
  <si>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</si>
  <si>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</si>
  <si>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</si>
  <si>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</si>
  <si>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</si>
  <si>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</si>
  <si>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</si>
  <si>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</si>
  <si>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</si>
  <si>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</si>
  <si>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</si>
  <si>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</si>
  <si>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</si>
  <si>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</si>
  <si>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</si>
  <si>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</si>
  <si>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</si>
  <si>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</si>
  <si>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</si>
  <si>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</si>
  <si>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</si>
  <si>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</si>
  <si>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</si>
  <si>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</si>
  <si>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</si>
  <si>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</si>
  <si>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</si>
  <si>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</si>
  <si>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</si>
  <si>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</si>
  <si>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</si>
  <si>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</si>
  <si>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</si>
  <si>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</si>
  <si>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</si>
  <si>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</si>
  <si>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</si>
  <si>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</si>
  <si>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</si>
  <si>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</si>
  <si>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</si>
  <si>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</si>
  <si>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</si>
  <si>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</si>
  <si>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</si>
  <si>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</si>
  <si>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</si>
  <si>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</si>
  <si>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</si>
  <si>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</si>
  <si>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</si>
  <si>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</si>
  <si>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</si>
  <si>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</si>
  <si>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</si>
  <si>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</si>
  <si>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</si>
  <si>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</si>
  <si>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</si>
  <si>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</si>
  <si>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</si>
  <si>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</si>
  <si>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</si>
  <si>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</si>
  <si>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</si>
  <si>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</si>
  <si>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</si>
  <si>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</si>
  <si>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</si>
  <si>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</si>
  <si>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</si>
  <si>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</si>
  <si>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</si>
  <si>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</si>
  <si>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</si>
  <si>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</si>
  <si>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</si>
  <si>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</si>
  <si>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</si>
  <si>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</si>
  <si>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</si>
  <si>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</si>
  <si>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</si>
  <si>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</si>
  <si>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</si>
  <si>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</si>
  <si>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</si>
  <si>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</si>
  <si>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</si>
  <si>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</si>
  <si>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</si>
  <si>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</si>
  <si>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</si>
  <si>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</si>
  <si>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</si>
  <si>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</si>
  <si>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</si>
  <si>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</si>
  <si>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</si>
  <si>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</si>
  <si>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</si>
  <si>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</si>
  <si>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</si>
  <si>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</si>
  <si>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</si>
  <si>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</si>
  <si>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</si>
  <si>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</si>
  <si>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</si>
  <si>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</si>
  <si>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</si>
  <si>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</si>
  <si>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</si>
  <si>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</si>
  <si>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</si>
  <si>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</si>
  <si>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</si>
  <si>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</si>
  <si>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</si>
  <si>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</si>
  <si>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</si>
  <si>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</si>
  <si>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</si>
  <si>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</si>
  <si>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</si>
  <si>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</si>
  <si>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</si>
  <si>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</si>
  <si>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</si>
  <si>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</si>
  <si>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</si>
  <si>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</si>
  <si>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</si>
  <si>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</si>
  <si>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</si>
  <si>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</si>
  <si>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</si>
  <si>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</si>
  <si>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</si>
  <si>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</si>
  <si>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</si>
  <si>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</si>
  <si>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</si>
  <si>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</si>
  <si>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</si>
  <si>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</si>
  <si>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</si>
  <si>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</si>
  <si>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</si>
  <si>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</si>
  <si>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</si>
  <si>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</si>
  <si>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</si>
  <si>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</si>
  <si>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</si>
  <si>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</si>
  <si>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</si>
  <si>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</si>
  <si>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</si>
  <si>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</si>
  <si>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</si>
  <si>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</si>
  <si>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</si>
  <si>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</si>
  <si>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</si>
  <si>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</si>
  <si>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</si>
  <si>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</si>
  <si>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</si>
  <si>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</si>
  <si>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</si>
  <si>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</si>
  <si>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</si>
  <si>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</si>
  <si>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</si>
  <si>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</si>
  <si>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</si>
  <si>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</si>
  <si>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</si>
  <si>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</si>
  <si>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</si>
  <si>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</si>
  <si>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</si>
  <si>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</si>
  <si>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</si>
  <si>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</si>
  <si>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</si>
  <si>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</si>
  <si>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</si>
  <si>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</si>
  <si>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</si>
  <si>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</si>
  <si>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</si>
  <si>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</si>
  <si>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</si>
  <si>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</si>
  <si>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</si>
  <si>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</si>
  <si>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</si>
  <si>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</si>
  <si>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</si>
  <si>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</si>
  <si>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</si>
  <si>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</si>
  <si>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</si>
  <si>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</si>
  <si>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</si>
  <si>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</si>
  <si>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</si>
  <si>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</si>
  <si>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</si>
  <si>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</si>
  <si>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</si>
  <si>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</si>
  <si>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</si>
  <si>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</si>
  <si>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</si>
  <si>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</si>
  <si>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</si>
  <si>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</si>
  <si>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</si>
  <si>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</si>
  <si>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</si>
  <si>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</si>
  <si>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</si>
  <si>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</si>
  <si>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</si>
  <si>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</si>
  <si>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</si>
  <si>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</si>
  <si>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</si>
  <si>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</si>
  <si>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</si>
  <si>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</si>
  <si>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</si>
  <si>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</si>
  <si>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</si>
  <si>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</si>
  <si>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</si>
  <si>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</si>
  <si>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</si>
  <si>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</si>
  <si>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</si>
  <si>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</si>
  <si>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</si>
  <si>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</si>
  <si>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</si>
  <si>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</si>
  <si>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</si>
  <si>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</si>
  <si>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</si>
  <si>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</si>
  <si>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</si>
  <si>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</si>
  <si>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</si>
  <si>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</si>
  <si>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</si>
  <si>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</si>
  <si>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</si>
  <si>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</si>
  <si>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</si>
  <si>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</si>
  <si>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</si>
  <si>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</si>
  <si>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</si>
  <si>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</si>
  <si>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</si>
  <si>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</si>
  <si>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</si>
  <si>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</si>
  <si>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</si>
  <si>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</si>
  <si>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</si>
  <si>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</si>
  <si>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</si>
  <si>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</si>
  <si>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</si>
  <si>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</si>
  <si>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</si>
  <si>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</si>
  <si>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</si>
  <si>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</si>
  <si>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</si>
  <si>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</si>
  <si>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</si>
  <si>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</si>
  <si>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</si>
  <si>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</si>
  <si>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</si>
  <si>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</si>
  <si>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</si>
  <si>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</si>
  <si>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</si>
  <si>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</si>
  <si>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</si>
  <si>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</si>
  <si>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</si>
  <si>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</si>
  <si>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</si>
  <si>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</si>
  <si>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</si>
  <si>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</si>
  <si>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</si>
  <si>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</si>
  <si>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</si>
  <si>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</si>
  <si>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</si>
  <si>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</si>
  <si>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</si>
  <si>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</si>
  <si>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</si>
  <si>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</si>
  <si>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</si>
  <si>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</si>
  <si>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</si>
  <si>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</si>
  <si>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</si>
  <si>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</si>
  <si>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</si>
  <si>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</si>
  <si>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</si>
  <si>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</si>
  <si>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</si>
  <si>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</si>
  <si>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</si>
  <si>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</si>
  <si>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</si>
  <si>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</si>
  <si>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</si>
  <si>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</si>
  <si>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</si>
  <si>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</si>
  <si>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</si>
  <si>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</si>
  <si>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</si>
  <si>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</si>
  <si>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</si>
  <si>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</si>
  <si>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</si>
  <si>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</si>
  <si>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</si>
  <si>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</si>
  <si>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</si>
  <si>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</si>
  <si>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</si>
  <si>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</si>
  <si>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</si>
  <si>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</si>
  <si>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</si>
  <si>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</si>
  <si>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</si>
  <si>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</si>
  <si>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</si>
  <si>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</si>
  <si>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</si>
  <si>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</si>
  <si>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</si>
  <si>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</si>
  <si>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</si>
  <si>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</si>
  <si>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</si>
  <si>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</si>
  <si>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</si>
  <si>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</si>
  <si>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</si>
  <si>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</si>
  <si>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</si>
  <si>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</si>
  <si>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</si>
  <si>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</si>
  <si>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</si>
  <si>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</si>
  <si>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</si>
  <si>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</si>
  <si>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</si>
  <si>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</si>
  <si>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</si>
  <si>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</si>
  <si>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</si>
  <si>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</si>
  <si>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</si>
  <si>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</si>
  <si>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</si>
  <si>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</si>
  <si>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</si>
  <si>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</si>
  <si>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</si>
  <si>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</si>
  <si>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</si>
  <si>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</si>
  <si>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</si>
  <si>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</si>
  <si>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</si>
  <si>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</si>
  <si>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</si>
  <si>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</si>
  <si>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</si>
  <si>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</si>
  <si>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</si>
  <si>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</si>
  <si>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</si>
  <si>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</si>
  <si>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</si>
  <si>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</si>
  <si>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</si>
  <si>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</si>
  <si>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</si>
  <si>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</si>
  <si>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</si>
  <si>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</si>
  <si>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</si>
  <si>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</si>
  <si>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</si>
  <si>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</si>
  <si>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</si>
  <si>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</si>
  <si>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</si>
  <si>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</si>
  <si>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</si>
  <si>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</si>
  <si>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</si>
  <si>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</si>
  <si>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</si>
  <si>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</si>
  <si>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</si>
  <si>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</si>
  <si>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</si>
  <si>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</si>
  <si>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</si>
  <si>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</si>
  <si>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</si>
  <si>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</si>
  <si>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</si>
  <si>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</si>
  <si>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</si>
  <si>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</si>
  <si>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</si>
  <si>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</si>
  <si>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</si>
  <si>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</si>
  <si>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</si>
  <si>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</si>
  <si>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</si>
  <si>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</si>
  <si>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</si>
  <si>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</si>
  <si>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</si>
  <si>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</si>
  <si>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</si>
  <si>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</si>
  <si>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</si>
  <si>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</si>
  <si>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</si>
  <si>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</si>
  <si>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</si>
  <si>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</si>
  <si>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</si>
  <si>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</si>
  <si>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</si>
  <si>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</si>
  <si>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</si>
  <si>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</si>
  <si>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</si>
  <si>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</si>
  <si>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</si>
  <si>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</si>
  <si>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</si>
  <si>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</si>
  <si>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</si>
  <si>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</si>
  <si>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</si>
  <si>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</si>
  <si>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</si>
  <si>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</si>
  <si>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</si>
  <si>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</si>
  <si>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</si>
  <si>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</si>
  <si>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</si>
  <si>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</si>
  <si>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</si>
  <si>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</si>
  <si>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</si>
  <si>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</si>
  <si>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</si>
  <si>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</si>
  <si>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</si>
  <si>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</si>
  <si>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</si>
  <si>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</si>
  <si>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</si>
  <si>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</si>
  <si>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</si>
  <si>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</si>
  <si>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</si>
  <si>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</si>
  <si>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</si>
  <si>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</si>
  <si>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</si>
  <si>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</si>
  <si>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</si>
  <si>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</si>
  <si>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</si>
  <si>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</si>
  <si>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</si>
  <si>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</si>
  <si>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</si>
  <si>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</si>
  <si>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</si>
  <si>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</si>
  <si>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</si>
  <si>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</si>
  <si>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</si>
  <si>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</si>
  <si>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</si>
  <si>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</si>
  <si>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</si>
  <si>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</si>
  <si>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</si>
  <si>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</si>
  <si>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</si>
  <si>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</si>
  <si>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</si>
  <si>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</si>
  <si>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</si>
  <si>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</si>
  <si>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</si>
  <si>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</si>
  <si>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</si>
  <si>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</si>
  <si>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</si>
  <si>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</si>
  <si>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</si>
  <si>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</si>
  <si>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</si>
  <si>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</si>
  <si>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</si>
  <si>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</si>
  <si>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</si>
  <si>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</si>
  <si>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</si>
  <si>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</si>
  <si>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</si>
  <si>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</si>
  <si>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</si>
  <si>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</si>
  <si>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</si>
  <si>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</si>
  <si>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</si>
  <si>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</si>
  <si>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</si>
  <si>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</si>
  <si>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</si>
  <si>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</si>
  <si>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</si>
  <si>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</si>
  <si>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</si>
  <si>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</si>
  <si>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</si>
  <si>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</si>
  <si>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</si>
  <si>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</si>
  <si>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</si>
  <si>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</si>
  <si>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</si>
  <si>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</si>
  <si>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</si>
  <si>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</si>
  <si>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</si>
  <si>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</si>
  <si>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</si>
  <si>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</si>
  <si>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</si>
  <si>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</si>
  <si>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</si>
  <si>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</si>
  <si>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</si>
  <si>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</si>
  <si>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</si>
  <si>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</si>
  <si>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</si>
  <si>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</si>
  <si>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</si>
  <si>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</si>
  <si>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</si>
  <si>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</si>
  <si>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</si>
  <si>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</si>
  <si>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</si>
  <si>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</si>
  <si>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</si>
  <si>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</si>
  <si>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</si>
  <si>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</si>
  <si>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</si>
  <si>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</si>
  <si>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</si>
  <si>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</si>
  <si>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</si>
  <si>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</si>
  <si>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</si>
  <si>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</si>
  <si>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</si>
  <si>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</si>
  <si>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</si>
  <si>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</si>
  <si>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</si>
  <si>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</si>
  <si>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</si>
  <si>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</si>
  <si>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</si>
  <si>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</si>
  <si>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</si>
  <si>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</si>
  <si>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</si>
  <si>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</si>
  <si>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</si>
  <si>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</si>
  <si>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</si>
  <si>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</si>
  <si>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</si>
  <si>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</si>
  <si>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</si>
  <si>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</si>
  <si>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</si>
  <si>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</si>
  <si>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</si>
  <si>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</si>
  <si>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</si>
  <si>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</si>
  <si>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</si>
  <si>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</si>
  <si>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</si>
  <si>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</si>
  <si>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</si>
  <si>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</si>
  <si>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</si>
  <si>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</si>
  <si>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</si>
  <si>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</si>
  <si>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</si>
  <si>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</si>
  <si>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</si>
  <si>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</si>
  <si>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</si>
  <si>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</si>
  <si>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</si>
  <si>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</si>
  <si>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</si>
  <si>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</si>
  <si>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</si>
  <si>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</si>
  <si>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</si>
  <si>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</si>
  <si>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</si>
  <si>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</si>
  <si>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</si>
  <si>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</si>
  <si>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</si>
  <si>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</si>
  <si>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</si>
  <si>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</si>
  <si>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</si>
  <si>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</si>
  <si>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</si>
  <si>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</si>
  <si>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</si>
  <si>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</si>
  <si>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</si>
  <si>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</si>
  <si>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</si>
  <si>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</si>
  <si>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</si>
  <si>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</si>
  <si>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</si>
  <si>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</si>
  <si>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</si>
  <si>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</si>
  <si>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</si>
  <si>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</si>
  <si>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</si>
  <si>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</si>
  <si>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</si>
  <si>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</si>
  <si>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</si>
  <si>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</si>
  <si>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</si>
  <si>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</si>
  <si>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</si>
  <si>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</si>
  <si>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</si>
  <si>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</si>
  <si>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</si>
  <si>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</si>
  <si>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</si>
  <si>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</si>
  <si>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</si>
  <si>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</si>
  <si>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</si>
  <si>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</si>
  <si>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</si>
  <si>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</si>
  <si>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</si>
  <si>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</si>
  <si>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</si>
  <si>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</si>
  <si>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</si>
  <si>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</si>
  <si>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</si>
  <si>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</si>
  <si>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</si>
  <si>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</si>
  <si>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</si>
  <si>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</si>
  <si>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</si>
  <si>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</si>
  <si>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</si>
  <si>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</si>
  <si>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</si>
  <si>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</si>
  <si>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</si>
  <si>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</si>
  <si>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</si>
  <si>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</si>
  <si>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</si>
  <si>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</si>
  <si>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</si>
  <si>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</si>
  <si>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</si>
  <si>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</si>
  <si>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</si>
  <si>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</si>
  <si>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</si>
  <si>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</si>
  <si>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</si>
  <si>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</si>
  <si>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</si>
  <si>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</si>
  <si>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</si>
  <si>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</si>
  <si>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</si>
  <si>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</si>
  <si>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</si>
  <si>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</si>
  <si>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</si>
  <si>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</si>
  <si>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</si>
  <si>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</si>
  <si>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</si>
  <si>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</si>
  <si>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</si>
  <si>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</si>
  <si>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</si>
  <si>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</si>
  <si>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</si>
  <si>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</si>
  <si>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</si>
  <si>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</si>
  <si>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</si>
  <si>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</si>
  <si>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</si>
  <si>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</si>
  <si>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</si>
  <si>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</si>
  <si>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</si>
  <si>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</si>
  <si>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</si>
  <si>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</si>
  <si>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</si>
  <si>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</si>
  <si>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</si>
  <si>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</si>
  <si>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</si>
  <si>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</si>
  <si>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</si>
  <si>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</si>
  <si>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</si>
  <si>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</si>
  <si>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</si>
  <si>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</si>
  <si>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</si>
  <si>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</si>
  <si>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</si>
  <si>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</si>
  <si>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</si>
  <si>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</si>
  <si>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</si>
  <si>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</si>
  <si>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</si>
  <si>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</si>
  <si>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</si>
  <si>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</si>
  <si>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</si>
  <si>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</si>
  <si>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</si>
  <si>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</si>
  <si>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</si>
  <si>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</si>
  <si>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</si>
  <si>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</si>
  <si>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</si>
  <si>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</si>
  <si>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</si>
  <si>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</si>
  <si>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</si>
  <si>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</si>
  <si>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</si>
  <si>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</si>
  <si>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</si>
  <si>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</si>
  <si>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</si>
  <si>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</si>
  <si>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</si>
  <si>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</si>
  <si>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</si>
  <si>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</si>
  <si>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</si>
  <si>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</si>
  <si>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</si>
  <si>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</si>
  <si>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</si>
  <si>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</si>
  <si>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</si>
  <si>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</si>
  <si>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</si>
  <si>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</si>
  <si>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</si>
  <si>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</si>
  <si>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</si>
  <si>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</si>
  <si>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</si>
  <si>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</si>
  <si>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</si>
  <si>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</si>
  <si>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</si>
  <si>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</si>
  <si>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</si>
  <si>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</si>
  <si>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</si>
  <si>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</si>
  <si>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</si>
  <si>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</si>
  <si>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</si>
  <si>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</si>
  <si>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</si>
  <si>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</si>
  <si>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</si>
  <si>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</si>
  <si>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</si>
  <si>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</si>
  <si>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</si>
  <si>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</si>
  <si>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</si>
  <si>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</si>
  <si>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</si>
  <si>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</si>
  <si>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</si>
  <si>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</si>
  <si>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</si>
  <si>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</si>
  <si>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</si>
  <si>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</si>
  <si>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</si>
  <si>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</si>
  <si>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</si>
  <si>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</si>
  <si>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</si>
  <si>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</si>
  <si>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</si>
  <si>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</si>
  <si>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</si>
  <si>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</si>
  <si>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</si>
  <si>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</si>
  <si>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</si>
  <si>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</si>
  <si>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</si>
  <si>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</si>
  <si>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</si>
  <si>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</si>
  <si>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</si>
  <si>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</si>
  <si>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</si>
  <si>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</si>
  <si>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</si>
  <si>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</si>
  <si>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</si>
  <si>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</si>
  <si>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</si>
  <si>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</si>
  <si>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</si>
  <si>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</si>
  <si>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</si>
  <si>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</si>
  <si>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</si>
  <si>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</si>
  <si>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</si>
  <si>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</si>
  <si>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</si>
  <si>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</si>
  <si>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</si>
  <si>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</si>
  <si>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</si>
  <si>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</si>
  <si>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</si>
  <si>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</si>
  <si>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</si>
  <si>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</si>
  <si>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</si>
  <si>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</si>
  <si>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</si>
  <si>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</si>
  <si>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</si>
  <si>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</si>
  <si>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</si>
  <si>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</si>
  <si>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</si>
  <si>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</si>
  <si>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</si>
  <si>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</si>
  <si>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</si>
  <si>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</si>
  <si>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</si>
  <si>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</si>
  <si>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</si>
  <si>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</si>
  <si>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</si>
  <si>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</si>
  <si>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</si>
  <si>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</si>
  <si>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</si>
  <si>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</si>
  <si>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</si>
  <si>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</si>
  <si>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</si>
  <si>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</si>
  <si>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</si>
  <si>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</si>
  <si>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</si>
  <si>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</si>
  <si>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</si>
  <si>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</si>
  <si>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</si>
  <si>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</si>
  <si>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</si>
  <si>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</si>
  <si>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</si>
  <si>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</si>
  <si>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</si>
  <si>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</si>
  <si>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</si>
  <si>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</si>
  <si>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</si>
  <si>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</si>
  <si>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</si>
  <si>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</si>
  <si>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</si>
  <si>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</si>
  <si>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</si>
  <si>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</si>
  <si>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</si>
  <si>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</si>
  <si>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</si>
  <si>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</si>
  <si>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</si>
  <si>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</si>
  <si>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</si>
  <si>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</si>
  <si>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</si>
  <si>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</si>
  <si>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</si>
  <si>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</si>
  <si>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</si>
  <si>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</si>
  <si>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</si>
  <si>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</si>
  <si>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</si>
  <si>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</si>
  <si>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</si>
  <si>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</si>
  <si>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</si>
  <si>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</si>
  <si>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</si>
  <si>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</si>
  <si>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</si>
  <si>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</si>
  <si>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</si>
  <si>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</si>
  <si>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</si>
  <si>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</si>
  <si>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</si>
  <si>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</si>
  <si>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</si>
  <si>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</si>
  <si>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</si>
  <si>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</si>
  <si>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</si>
  <si>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</si>
  <si>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</si>
  <si>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</si>
  <si>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</si>
  <si>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</si>
  <si>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</si>
  <si>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</si>
  <si>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</si>
  <si>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</si>
  <si>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</si>
  <si>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</si>
  <si>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</si>
  <si>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</si>
  <si>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</si>
  <si>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</si>
  <si>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</si>
  <si>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</si>
  <si>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</si>
  <si>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</si>
  <si>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</si>
  <si>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</si>
  <si>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</si>
  <si>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</si>
  <si>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</si>
  <si>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</si>
  <si>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</si>
  <si>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</si>
  <si>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</si>
  <si>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</si>
  <si>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</si>
  <si>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</si>
  <si>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</si>
  <si>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</si>
  <si>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</si>
  <si>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</si>
  <si>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</si>
  <si>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</si>
  <si>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</si>
  <si>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</si>
  <si>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</si>
  <si>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</si>
  <si>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</si>
  <si>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</si>
  <si>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</si>
  <si>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</si>
  <si>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</si>
  <si>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</si>
  <si>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</si>
  <si>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</si>
  <si>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</si>
  <si>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</si>
  <si>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</si>
  <si>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</si>
  <si>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</si>
  <si>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</si>
  <si>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</si>
  <si>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</si>
  <si>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</si>
  <si>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</si>
  <si>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</si>
  <si>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</si>
  <si>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</si>
  <si>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</si>
  <si>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</si>
  <si>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</si>
  <si>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</si>
  <si>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</si>
  <si>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</si>
  <si>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</si>
  <si>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</si>
  <si>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</si>
  <si>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</si>
  <si>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</si>
  <si>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</si>
  <si>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</si>
  <si>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</si>
  <si>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</si>
  <si>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</si>
  <si>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</si>
  <si>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</si>
  <si>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</si>
  <si>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</si>
  <si>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</si>
  <si>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</si>
  <si>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</si>
  <si>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</si>
  <si>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</si>
  <si>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</si>
  <si>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</si>
  <si>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</si>
  <si>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</si>
  <si>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</si>
  <si>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</si>
  <si>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</si>
  <si>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</si>
  <si>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</si>
  <si>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</si>
  <si>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</si>
  <si>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</si>
  <si>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</si>
  <si>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</si>
  <si>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</si>
  <si>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</si>
  <si>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</si>
  <si>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</si>
  <si>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</si>
  <si>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</si>
  <si>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</si>
  <si>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</si>
  <si>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</si>
  <si>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</si>
  <si>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</si>
  <si>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</si>
  <si>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</si>
  <si>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</si>
  <si>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</si>
  <si>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</si>
  <si>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</si>
  <si>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</si>
  <si>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</si>
  <si>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</si>
  <si>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</si>
  <si>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</si>
  <si>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</si>
  <si>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</si>
  <si>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</si>
  <si>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</si>
  <si>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</si>
  <si>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</si>
  <si>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</si>
  <si>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</si>
  <si>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</si>
  <si>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</si>
  <si>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</si>
  <si>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</si>
  <si>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</si>
  <si>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</si>
  <si>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</si>
  <si>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</si>
  <si>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</si>
  <si>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</si>
  <si>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</si>
  <si>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</si>
  <si>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</si>
  <si>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</si>
  <si>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</si>
  <si>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</si>
  <si>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</si>
  <si>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</si>
  <si>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</si>
  <si>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</si>
  <si>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</si>
  <si>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</si>
  <si>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</si>
  <si>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</si>
  <si>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</si>
  <si>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</si>
  <si>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</si>
  <si>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</si>
  <si>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</si>
  <si>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</si>
  <si>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</si>
  <si>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</si>
  <si>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</si>
  <si>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</si>
  <si>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</si>
  <si>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</si>
  <si>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</si>
  <si>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</si>
  <si>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</si>
  <si>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</si>
  <si>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</si>
  <si>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</si>
  <si>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</si>
  <si>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</si>
  <si>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</si>
  <si>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</si>
  <si>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</si>
  <si>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</si>
  <si>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</si>
  <si>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</si>
  <si>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</si>
  <si>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</si>
  <si>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</si>
  <si>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</si>
  <si>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</si>
  <si>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</si>
  <si>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</si>
  <si>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</si>
  <si>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</si>
  <si>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</si>
  <si>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</si>
  <si>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</si>
  <si>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</si>
  <si>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</si>
  <si>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</si>
  <si>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</si>
  <si>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</si>
  <si>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</si>
  <si>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</si>
  <si>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</si>
  <si>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</si>
  <si>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</si>
  <si>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</si>
  <si>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</si>
  <si>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</si>
  <si>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</si>
  <si>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</si>
  <si>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</si>
  <si>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</si>
  <si>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</si>
  <si>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</si>
  <si>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</si>
  <si>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</si>
  <si>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</si>
  <si>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</si>
  <si>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</si>
  <si>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</si>
  <si>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</si>
  <si>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</si>
  <si>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</si>
  <si>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</si>
  <si>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</si>
  <si>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</si>
  <si>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</si>
  <si>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</si>
  <si>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</si>
  <si>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</si>
  <si>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</si>
  <si>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</si>
  <si>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</si>
  <si>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</si>
  <si>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</si>
  <si>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</si>
  <si>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</si>
  <si>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</si>
  <si>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</si>
  <si>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</si>
  <si>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</si>
  <si>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</si>
  <si>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</si>
  <si>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</si>
  <si>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</si>
  <si>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</si>
  <si>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</si>
  <si>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</si>
  <si>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</si>
  <si>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</si>
  <si>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</si>
  <si>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</si>
  <si>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</si>
  <si>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</si>
  <si>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</si>
  <si>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</si>
  <si>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</si>
  <si>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</si>
  <si>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</si>
  <si>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</si>
  <si>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</si>
  <si>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</si>
  <si>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</si>
  <si>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</si>
  <si>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</si>
  <si>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</si>
  <si>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</si>
  <si>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</si>
  <si>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</si>
  <si>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</si>
  <si>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</si>
  <si>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</si>
  <si>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</si>
  <si>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</si>
  <si>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</si>
  <si>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</si>
  <si>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</si>
  <si>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</si>
  <si>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</si>
  <si>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</si>
  <si>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</si>
  <si>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</si>
  <si>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</si>
  <si>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</si>
  <si>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</si>
  <si>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</si>
  <si>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</si>
  <si>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</si>
  <si>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</si>
  <si>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</si>
  <si>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</si>
  <si>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</si>
  <si>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</si>
  <si>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</si>
  <si>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</si>
  <si>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</si>
  <si>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</si>
  <si>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</si>
  <si>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</si>
  <si>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</si>
  <si>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</si>
  <si>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</si>
  <si>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</si>
  <si>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</si>
  <si>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</si>
  <si>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</si>
  <si>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</si>
  <si>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</si>
  <si>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</si>
  <si>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</si>
  <si>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</si>
  <si>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</si>
  <si>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</si>
  <si>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</si>
  <si>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</si>
  <si>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</si>
  <si>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</si>
  <si>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</si>
  <si>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</si>
  <si>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</si>
  <si>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</si>
  <si>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</si>
  <si>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</si>
  <si>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</si>
  <si>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</si>
  <si>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</si>
  <si>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</si>
  <si>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</si>
  <si>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</si>
  <si>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</si>
  <si>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</si>
  <si>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</si>
  <si>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</si>
  <si>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</si>
  <si>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</si>
  <si>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</si>
  <si>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</si>
  <si>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</si>
  <si>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</si>
  <si>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</si>
  <si>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</si>
  <si>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</si>
  <si>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</si>
  <si>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</si>
  <si>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</si>
  <si>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</si>
  <si>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</si>
  <si>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</si>
  <si>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</si>
  <si>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</si>
  <si>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</si>
  <si>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</si>
  <si>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</si>
  <si>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</si>
  <si>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</si>
  <si>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</si>
  <si>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</si>
  <si>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</si>
  <si>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</si>
  <si>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</si>
  <si>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</si>
  <si>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</si>
  <si>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</si>
  <si>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</si>
  <si>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</si>
  <si>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</si>
  <si>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</si>
  <si>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</si>
  <si>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</si>
  <si>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</si>
  <si>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</si>
  <si>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</si>
  <si>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</si>
  <si>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</si>
  <si>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</si>
  <si>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</si>
  <si>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</si>
  <si>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</si>
  <si>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</si>
  <si>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</si>
  <si>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</si>
  <si>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</si>
  <si>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</si>
  <si>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</si>
  <si>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</si>
  <si>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</si>
  <si>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</si>
  <si>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</si>
  <si>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</si>
  <si>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</si>
  <si>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</si>
  <si>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</si>
  <si>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</si>
  <si>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</si>
  <si>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</si>
  <si>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</si>
  <si>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</si>
  <si>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</si>
  <si>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</si>
  <si>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</si>
  <si>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</si>
  <si>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</si>
  <si>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</si>
  <si>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</si>
  <si>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</si>
  <si>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</si>
  <si>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</si>
  <si>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</si>
  <si>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</si>
  <si>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</si>
  <si>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</si>
  <si>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</si>
  <si>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</si>
  <si>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</si>
  <si>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</si>
  <si>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</si>
  <si>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</si>
  <si>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</si>
  <si>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</si>
  <si>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</si>
  <si>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</si>
  <si>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</si>
  <si>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</si>
  <si>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</si>
  <si>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</si>
  <si>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</si>
  <si>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</si>
  <si>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</si>
  <si>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</si>
  <si>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</si>
  <si>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</si>
  <si>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</si>
  <si>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</si>
  <si>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</si>
  <si>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</si>
  <si>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</si>
  <si>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</si>
  <si>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</si>
  <si>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</si>
  <si>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</si>
  <si>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</si>
  <si>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</si>
  <si>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</si>
  <si>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</si>
  <si>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</si>
  <si>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</si>
  <si>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</si>
  <si>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</si>
  <si>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</si>
  <si>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</si>
  <si>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</si>
  <si>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</si>
  <si>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</si>
  <si>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</si>
  <si>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</si>
  <si>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</si>
  <si>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</si>
  <si>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</si>
  <si>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</si>
  <si>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</si>
  <si>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</si>
  <si>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</si>
  <si>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</si>
  <si>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</si>
  <si>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</si>
  <si>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</si>
  <si>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</si>
  <si>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</si>
  <si>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</si>
  <si>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</si>
  <si>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</si>
  <si>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</si>
  <si>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</si>
  <si>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</si>
  <si>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</si>
  <si>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</si>
  <si>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</si>
  <si>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</si>
  <si>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</si>
  <si>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</si>
  <si>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</si>
  <si>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</si>
  <si>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</si>
  <si>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</si>
  <si>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</si>
  <si>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</si>
  <si>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</si>
  <si>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</si>
  <si>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</si>
  <si>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</si>
  <si>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</si>
  <si>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</si>
  <si>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</si>
  <si>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</si>
  <si>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</si>
  <si>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</si>
  <si>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</si>
  <si>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</si>
  <si>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</si>
  <si>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</si>
  <si>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</si>
  <si>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</si>
  <si>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</si>
  <si>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</si>
  <si>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</si>
  <si>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</si>
  <si>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</si>
  <si>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</si>
  <si>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</si>
  <si>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</si>
  <si>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</si>
  <si>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</si>
  <si>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</si>
  <si>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</si>
  <si>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</si>
  <si>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</si>
  <si>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</si>
  <si>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</si>
  <si>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</si>
  <si>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</si>
  <si>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</si>
  <si>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</si>
  <si>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</si>
  <si>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</si>
  <si>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</si>
  <si>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</si>
  <si>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</si>
  <si>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</si>
  <si>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</si>
  <si>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</si>
  <si>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</si>
  <si>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</si>
  <si>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</si>
  <si>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</si>
  <si>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</si>
  <si>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</si>
  <si>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</si>
  <si>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</si>
  <si>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</si>
  <si>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</si>
  <si>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</si>
  <si>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</si>
  <si>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</si>
  <si>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</si>
  <si>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</si>
  <si>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</si>
  <si>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</si>
  <si>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</si>
  <si>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</si>
  <si>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</si>
  <si>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</si>
  <si>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</si>
  <si>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</si>
  <si>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</si>
  <si>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</si>
  <si>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</si>
  <si>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</si>
  <si>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</si>
  <si>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</si>
  <si>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</si>
  <si>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</si>
  <si>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</si>
  <si>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</si>
  <si>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</si>
  <si>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</si>
  <si>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</si>
  <si>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</si>
  <si>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</si>
  <si>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</si>
  <si>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</si>
  <si>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</si>
  <si>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</si>
  <si>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</si>
  <si>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</si>
  <si>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</si>
  <si>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</si>
  <si>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</si>
  <si>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</si>
  <si>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</si>
  <si>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</si>
  <si>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</si>
  <si>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</si>
  <si>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</si>
  <si>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</si>
  <si>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</si>
  <si>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</si>
  <si>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</si>
  <si>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</si>
  <si>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</si>
  <si>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</si>
  <si>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</si>
  <si>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</si>
  <si>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</si>
  <si>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</si>
  <si>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</si>
  <si>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</si>
  <si>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</si>
  <si>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</si>
  <si>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</si>
  <si>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</si>
  <si>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</si>
  <si>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</si>
  <si>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</si>
  <si>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</si>
  <si>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</si>
  <si>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</si>
  <si>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</si>
  <si>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</si>
  <si>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</si>
  <si>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</si>
  <si>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</si>
  <si>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</si>
  <si>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</si>
  <si>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</si>
  <si>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</si>
  <si>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</si>
  <si>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</si>
  <si>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</si>
  <si>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</si>
  <si>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</si>
  <si>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</si>
  <si>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</si>
  <si>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</si>
  <si>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</si>
  <si>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</si>
  <si>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</si>
  <si>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</si>
  <si>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</si>
  <si>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</si>
  <si>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</si>
  <si>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</si>
  <si>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</si>
  <si>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</si>
  <si>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</si>
  <si>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</si>
  <si>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</si>
  <si>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</si>
  <si>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</si>
  <si>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</si>
  <si>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</si>
  <si>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</si>
  <si>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</si>
  <si>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</si>
  <si>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</si>
  <si>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</si>
  <si>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</si>
  <si>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</si>
  <si>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</si>
  <si>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</si>
  <si>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</si>
  <si>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</si>
  <si>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</si>
  <si>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</si>
  <si>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</si>
  <si>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</si>
  <si>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</si>
  <si>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</si>
  <si>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</si>
  <si>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</si>
  <si>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</si>
  <si>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</si>
  <si>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</si>
  <si>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</si>
  <si>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</si>
  <si>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</si>
  <si>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</si>
  <si>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</si>
  <si>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</si>
  <si>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</si>
  <si>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</si>
  <si>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</si>
  <si>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</si>
  <si>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</si>
  <si>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</si>
  <si>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</si>
  <si>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</si>
  <si>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</si>
  <si>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</si>
  <si>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</si>
  <si>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</si>
  <si>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</si>
  <si>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</si>
  <si>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</si>
  <si>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</si>
  <si>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</si>
  <si>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</si>
  <si>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</si>
  <si>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</si>
  <si>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</si>
  <si>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</si>
  <si>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</si>
  <si>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</si>
  <si>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</si>
  <si>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</si>
  <si>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</si>
  <si>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</si>
  <si>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</si>
  <si>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</si>
  <si>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</si>
  <si>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</si>
  <si>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</si>
  <si>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</si>
  <si>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</si>
  <si>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</si>
  <si>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</si>
  <si>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</si>
  <si>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</si>
  <si>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</si>
  <si>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</si>
  <si>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</si>
  <si>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</si>
  <si>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</si>
  <si>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</si>
  <si>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</si>
  <si>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</si>
  <si>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</si>
  <si>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</si>
  <si>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</si>
  <si>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</si>
  <si>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</si>
  <si>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</si>
  <si>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</si>
  <si>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</si>
  <si>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</si>
  <si>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</si>
  <si>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</si>
  <si>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</si>
  <si>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</si>
  <si>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</si>
  <si>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</si>
  <si>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</si>
  <si>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</si>
  <si>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</si>
  <si>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</si>
  <si>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</si>
  <si>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</si>
  <si>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</si>
  <si>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</si>
  <si>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</si>
  <si>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</si>
  <si>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</si>
  <si>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</si>
  <si>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</si>
  <si>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</si>
  <si>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</si>
  <si>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</si>
  <si>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</si>
  <si>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</si>
  <si>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</si>
  <si>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</si>
  <si>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</si>
  <si>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</si>
  <si>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</si>
  <si>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</si>
  <si>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</si>
  <si>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</si>
  <si>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</si>
  <si>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</si>
  <si>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</si>
  <si>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</si>
  <si>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</si>
  <si>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</si>
  <si>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</si>
  <si>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</si>
  <si>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</si>
  <si>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</si>
  <si>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</si>
  <si>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</si>
  <si>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</si>
  <si>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</si>
  <si>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</si>
  <si>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</si>
  <si>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</si>
  <si>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</si>
  <si>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</si>
  <si>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</si>
  <si>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</si>
  <si>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</si>
  <si>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</si>
  <si>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</si>
  <si>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</si>
  <si>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</si>
  <si>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</si>
  <si>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</si>
  <si>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</si>
  <si>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</si>
  <si>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</si>
  <si>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</si>
  <si>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</si>
  <si>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</si>
  <si>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</si>
  <si>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</si>
  <si>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</si>
  <si>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</si>
  <si>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</si>
  <si>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</si>
  <si>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</si>
  <si>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</si>
  <si>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</si>
  <si>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</si>
  <si>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</si>
  <si>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</si>
  <si>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</si>
  <si>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</si>
  <si>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</si>
  <si>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</si>
  <si>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</si>
  <si>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</si>
  <si>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</si>
  <si>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</si>
  <si>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</si>
  <si>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</si>
  <si>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</si>
  <si>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</si>
  <si>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</si>
  <si>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</si>
  <si>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</si>
  <si>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</si>
  <si>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</si>
  <si>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</si>
  <si>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</si>
  <si>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</si>
  <si>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</si>
  <si>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</si>
  <si>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</si>
  <si>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</si>
  <si>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</si>
  <si>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</si>
  <si>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</si>
  <si>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</si>
  <si>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</si>
  <si>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</si>
  <si>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</si>
  <si>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</si>
  <si>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</si>
  <si>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</si>
  <si>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</si>
  <si>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</si>
  <si>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</si>
  <si>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</si>
  <si>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</si>
  <si>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</si>
  <si>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</si>
  <si>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</si>
  <si>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</si>
  <si>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</si>
  <si>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</si>
  <si>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</si>
  <si>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</si>
  <si>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</si>
  <si>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</si>
  <si>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</si>
  <si>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</si>
  <si>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</si>
  <si>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</si>
  <si>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</si>
  <si>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</si>
  <si>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</si>
  <si>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</si>
  <si>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</si>
  <si>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</si>
  <si>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</si>
  <si>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</si>
  <si>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</si>
  <si>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</si>
  <si>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</si>
  <si>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</si>
  <si>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</si>
  <si>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</si>
  <si>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</si>
  <si>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</si>
  <si>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</si>
  <si>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</si>
  <si>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</si>
  <si>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</si>
  <si>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</si>
  <si>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</si>
  <si>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</si>
  <si>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</si>
  <si>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</si>
  <si>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</si>
  <si>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</si>
  <si>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</si>
  <si>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</si>
  <si>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</si>
  <si>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</si>
  <si>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</si>
  <si>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</si>
  <si>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</si>
  <si>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</si>
  <si>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</si>
  <si>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</si>
  <si>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</si>
  <si>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</si>
  <si>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</si>
  <si>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</si>
  <si>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</si>
  <si>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</si>
  <si>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</si>
  <si>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</si>
  <si>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</si>
  <si>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</si>
  <si>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</si>
  <si>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</si>
  <si>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</si>
  <si>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</si>
  <si>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</si>
  <si>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</si>
  <si>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</si>
  <si>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</si>
  <si>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</si>
  <si>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</si>
  <si>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</si>
  <si>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</si>
  <si>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</si>
  <si>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</si>
  <si>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</si>
  <si>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</si>
  <si>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</si>
  <si>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</si>
  <si>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</si>
  <si>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</si>
  <si>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</si>
  <si>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</si>
  <si>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</si>
  <si>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</si>
  <si>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</si>
  <si>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</si>
  <si>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</si>
  <si>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</si>
  <si>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</si>
  <si>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</si>
  <si>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</si>
  <si>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</si>
  <si>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</si>
  <si>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</si>
  <si>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</si>
  <si>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</si>
  <si>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</si>
  <si>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</si>
  <si>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</si>
  <si>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</si>
  <si>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</si>
  <si>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</si>
  <si>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</si>
  <si>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</si>
  <si>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</si>
  <si>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</si>
  <si>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</si>
  <si>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</si>
  <si>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</si>
  <si>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</si>
  <si>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</si>
  <si>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</si>
  <si>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</si>
  <si>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</si>
  <si>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</si>
  <si>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</si>
  <si>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</si>
  <si>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</si>
  <si>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</si>
  <si>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</si>
  <si>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</si>
  <si>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</si>
  <si>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</si>
  <si>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</si>
  <si>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</si>
  <si>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</si>
  <si>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</si>
  <si>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</si>
  <si>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</si>
  <si>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</si>
  <si>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</si>
  <si>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</si>
  <si>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</si>
  <si>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</si>
  <si>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</si>
  <si>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</si>
  <si>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</si>
  <si>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</si>
  <si>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</si>
  <si>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</si>
  <si>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</si>
  <si>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</si>
  <si>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</si>
  <si>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</si>
  <si>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</si>
  <si>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</si>
  <si>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</si>
  <si>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</si>
  <si>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</si>
  <si>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</si>
  <si>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</si>
  <si>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</si>
  <si>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</si>
  <si>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</si>
  <si>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</si>
  <si>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</si>
  <si>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</si>
  <si>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</si>
  <si>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</si>
  <si>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</si>
  <si>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</si>
  <si>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</si>
  <si>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</si>
  <si>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</si>
  <si>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</si>
  <si>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</si>
  <si>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</si>
  <si>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</si>
  <si>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</si>
  <si>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</si>
  <si>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</si>
  <si>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</si>
  <si>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</si>
  <si>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</si>
  <si>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</si>
  <si>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</si>
  <si>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</si>
  <si>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</si>
  <si>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</si>
  <si>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</si>
  <si>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</si>
  <si>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</si>
  <si>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</si>
  <si>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</si>
  <si>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</si>
  <si>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</si>
  <si>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</si>
  <si>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</si>
  <si>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</si>
  <si>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</si>
  <si>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</si>
  <si>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</si>
  <si>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</si>
  <si>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</si>
  <si>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</si>
  <si>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</si>
  <si>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</si>
  <si>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</si>
  <si>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</si>
  <si>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</si>
  <si>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</si>
  <si>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</si>
  <si>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</si>
  <si>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</si>
  <si>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</si>
  <si>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</si>
  <si>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</si>
  <si>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</si>
  <si>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</si>
  <si>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</si>
  <si>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</si>
  <si>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</si>
  <si>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</si>
  <si>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</si>
  <si>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</si>
  <si>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</si>
  <si>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</si>
  <si>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</si>
  <si>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</si>
  <si>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</si>
  <si>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</si>
  <si>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</si>
  <si>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</si>
  <si>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</si>
  <si>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</si>
  <si>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</si>
  <si>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</si>
  <si>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</si>
  <si>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</si>
  <si>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</si>
  <si>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</si>
  <si>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</si>
  <si>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</si>
  <si>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</si>
  <si>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</si>
  <si>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</si>
  <si>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</si>
  <si>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</si>
  <si>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</si>
  <si>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</si>
  <si>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</si>
  <si>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</si>
  <si>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</si>
  <si>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</si>
  <si>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</si>
  <si>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</si>
  <si>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</si>
  <si>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</si>
  <si>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</si>
  <si>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</si>
  <si>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</si>
  <si>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</si>
  <si>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</si>
  <si>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</si>
  <si>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</si>
  <si>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</si>
  <si>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</si>
  <si>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</si>
  <si>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</si>
  <si>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</si>
  <si>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</si>
  <si>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</si>
  <si>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</si>
  <si>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</si>
  <si>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</si>
  <si>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</si>
  <si>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</si>
  <si>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</si>
  <si>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</si>
  <si>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</si>
  <si>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</si>
  <si>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</si>
  <si>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</si>
  <si>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</si>
  <si>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</si>
  <si>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</si>
  <si>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</si>
  <si>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</si>
  <si>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</si>
  <si>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</si>
  <si>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</si>
  <si>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</si>
  <si>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</si>
  <si>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</si>
  <si>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</si>
  <si>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</si>
  <si>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</si>
  <si>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</si>
  <si>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</si>
  <si>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</si>
  <si>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</si>
  <si>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</si>
  <si>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</si>
  <si>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</si>
  <si>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</si>
  <si>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</si>
  <si>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</si>
  <si>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</si>
  <si>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</si>
  <si>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</si>
  <si>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</si>
  <si>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</si>
  <si>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</si>
  <si>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</si>
  <si>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</si>
  <si>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</si>
  <si>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</si>
  <si>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</si>
  <si>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</si>
  <si>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</si>
  <si>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</si>
  <si>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</si>
  <si>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</si>
  <si>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</si>
  <si>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</si>
  <si>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</si>
  <si>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</si>
  <si>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</si>
  <si>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</si>
  <si>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</si>
  <si>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</si>
  <si>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</si>
  <si>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</si>
  <si>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</si>
  <si>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</si>
  <si>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</si>
  <si>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</si>
  <si>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</si>
  <si>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</si>
  <si>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</si>
  <si>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</si>
  <si>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</si>
  <si>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</si>
  <si>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</si>
  <si>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</si>
  <si>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</si>
  <si>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</si>
  <si>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</si>
  <si>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</si>
  <si>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</si>
  <si>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</si>
  <si>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</si>
  <si>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</si>
  <si>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</si>
  <si>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</si>
  <si>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</si>
  <si>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</si>
  <si>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</si>
  <si>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</si>
  <si>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</si>
  <si>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</si>
  <si>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</si>
  <si>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</si>
  <si>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</si>
  <si>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</si>
  <si>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</si>
  <si>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</si>
  <si>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</si>
  <si>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</si>
  <si>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</si>
  <si>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</si>
  <si>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</si>
  <si>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</si>
  <si>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</si>
  <si>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</si>
  <si>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</si>
  <si>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</si>
  <si>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</si>
  <si>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</si>
  <si>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</si>
  <si>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</si>
  <si>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</si>
  <si>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</si>
  <si>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</si>
  <si>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</si>
  <si>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</si>
  <si>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</si>
  <si>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</si>
  <si>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</si>
  <si>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</si>
  <si>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</si>
  <si>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</si>
  <si>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</si>
  <si>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</si>
  <si>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</si>
  <si>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</si>
  <si>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</si>
  <si>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</si>
  <si>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</si>
  <si>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</si>
  <si>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</si>
  <si>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</si>
  <si>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</si>
  <si>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</si>
  <si>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</si>
  <si>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</si>
  <si>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</si>
  <si>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</si>
  <si>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</si>
  <si>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</si>
  <si>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</si>
  <si>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</si>
  <si>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</si>
  <si>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</si>
  <si>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</si>
  <si>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</si>
  <si>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</si>
  <si>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</si>
  <si>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</si>
  <si>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</si>
  <si>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</si>
  <si>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</si>
  <si>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</si>
  <si>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</si>
  <si>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</si>
  <si>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</si>
  <si>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</si>
  <si>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</si>
  <si>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</si>
  <si>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</si>
  <si>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</si>
  <si>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</si>
  <si>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</si>
  <si>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</si>
  <si>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</si>
  <si>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</si>
  <si>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</si>
  <si>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</si>
  <si>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</si>
  <si>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</si>
  <si>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</si>
  <si>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</si>
  <si>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</si>
  <si>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</si>
  <si>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</si>
  <si>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</si>
  <si>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</si>
  <si>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</si>
  <si>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</si>
  <si>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</si>
  <si>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</si>
  <si>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</si>
  <si>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</si>
  <si>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</si>
  <si>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</si>
  <si>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</si>
  <si>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</si>
  <si>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</si>
  <si>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</si>
  <si>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</si>
  <si>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</si>
  <si>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</si>
  <si>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</si>
  <si>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</si>
  <si>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</si>
  <si>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</si>
  <si>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</si>
  <si>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</si>
  <si>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</si>
  <si>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</si>
  <si>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</si>
  <si>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</si>
  <si>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</si>
  <si>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</si>
  <si>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</si>
  <si>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</si>
  <si>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</si>
  <si>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</si>
  <si>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</si>
  <si>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</si>
  <si>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</si>
  <si>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</si>
  <si>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</si>
  <si>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</si>
  <si>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</si>
  <si>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</si>
  <si>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</si>
  <si>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</si>
  <si>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</si>
  <si>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</si>
  <si>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</si>
  <si>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</si>
  <si>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</si>
  <si>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</si>
  <si>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</si>
  <si>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</si>
  <si>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</si>
  <si>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</si>
  <si>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</si>
  <si>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</si>
  <si>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</si>
  <si>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</si>
  <si>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</si>
  <si>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</si>
  <si>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</si>
  <si>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</si>
  <si>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</si>
  <si>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</si>
  <si>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</si>
  <si>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</si>
  <si>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</si>
  <si>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</si>
  <si>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</si>
  <si>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</si>
  <si>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</si>
  <si>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</si>
  <si>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</si>
  <si>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</si>
  <si>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</si>
  <si>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</si>
  <si>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</si>
  <si>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</si>
  <si>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</si>
  <si>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</si>
  <si>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</si>
  <si>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</si>
  <si>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</si>
  <si>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</si>
  <si>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</si>
  <si>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</si>
  <si>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</si>
  <si>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</si>
  <si>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</si>
  <si>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</si>
  <si>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</si>
  <si>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</si>
  <si>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</si>
  <si>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</si>
  <si>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</si>
  <si>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</si>
  <si>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</si>
  <si>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</si>
  <si>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</si>
  <si>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</si>
  <si>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</si>
  <si>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</si>
  <si>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</si>
  <si>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</si>
  <si>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</si>
  <si>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</si>
  <si>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</si>
  <si>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</si>
  <si>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</si>
  <si>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</si>
  <si>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</si>
  <si>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</si>
  <si>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</si>
  <si>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</si>
  <si>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</si>
  <si>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</si>
  <si>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</si>
  <si>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</si>
  <si>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</si>
  <si>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</si>
  <si>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</si>
  <si>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</si>
  <si>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</si>
  <si>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</si>
  <si>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</si>
  <si>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</si>
  <si>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</si>
  <si>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</si>
  <si>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</si>
  <si>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</si>
  <si>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</si>
  <si>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</si>
  <si>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</si>
  <si>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</si>
  <si>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</si>
  <si>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</si>
  <si>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</si>
  <si>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</si>
  <si>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</si>
  <si>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</si>
  <si>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</si>
  <si>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</si>
  <si>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</si>
  <si>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</si>
  <si>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</si>
  <si>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</si>
  <si>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</si>
  <si>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</si>
  <si>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</si>
  <si>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</si>
  <si>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</si>
  <si>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</si>
  <si>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</si>
  <si>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</si>
  <si>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</si>
  <si>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</si>
  <si>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</si>
  <si>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</si>
  <si>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</si>
  <si>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</si>
  <si>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</si>
  <si>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</si>
  <si>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</si>
  <si>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</si>
  <si>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</si>
  <si>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</si>
  <si>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</si>
  <si>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</si>
  <si>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</si>
  <si>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</si>
  <si>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</si>
  <si>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</si>
  <si>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</si>
  <si>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</si>
  <si>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</si>
  <si>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</si>
  <si>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</si>
  <si>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</si>
  <si>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</si>
  <si>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</si>
  <si>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</si>
  <si>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</si>
  <si>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</si>
  <si>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</si>
  <si>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</si>
  <si>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</si>
  <si>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</si>
  <si>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</si>
  <si>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</si>
  <si>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</si>
  <si>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</si>
  <si>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</si>
  <si>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</si>
  <si>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</si>
  <si>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</si>
  <si>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</si>
  <si>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</si>
  <si>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</si>
  <si>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</si>
  <si>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</si>
  <si>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</si>
  <si>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</si>
  <si>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</si>
  <si>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</si>
  <si>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</si>
  <si>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</si>
  <si>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</si>
  <si>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</si>
  <si>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</si>
  <si>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</si>
  <si>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</si>
  <si>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</si>
  <si>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</si>
  <si>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</si>
  <si>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</si>
  <si>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</si>
  <si>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</si>
  <si>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</si>
  <si>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</si>
  <si>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</si>
  <si>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</si>
  <si>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</si>
  <si>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</si>
  <si>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</si>
  <si>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</si>
  <si>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</si>
  <si>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</si>
  <si>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</si>
  <si>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</si>
  <si>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</si>
  <si>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</si>
  <si>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</si>
  <si>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</si>
  <si>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</si>
  <si>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</si>
  <si>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</si>
  <si>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</si>
  <si>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</si>
  <si>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</si>
  <si>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</si>
  <si>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</si>
  <si>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</si>
  <si>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</si>
  <si>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</si>
  <si>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</si>
  <si>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</si>
  <si>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</si>
  <si>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</si>
  <si>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</si>
  <si>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</si>
  <si>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</si>
  <si>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</si>
  <si>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</si>
  <si>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</si>
  <si>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</si>
  <si>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</si>
  <si>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</si>
  <si>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</si>
  <si>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</si>
  <si>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</si>
  <si>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</si>
  <si>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</si>
  <si>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</si>
  <si>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</si>
  <si>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</si>
  <si>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</si>
  <si>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</si>
  <si>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</si>
  <si>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</si>
  <si>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</si>
  <si>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</si>
  <si>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</si>
  <si>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</si>
  <si>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</si>
  <si>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</si>
  <si>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</si>
  <si>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</si>
  <si>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</si>
  <si>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</si>
  <si>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</si>
  <si>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</si>
  <si>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</si>
  <si>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</si>
  <si>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</si>
  <si>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</si>
  <si>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</si>
  <si>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</si>
  <si>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</si>
  <si>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</si>
  <si>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</si>
  <si>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</si>
  <si>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</si>
  <si>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</si>
  <si>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</si>
  <si>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</si>
  <si>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</si>
  <si>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</si>
  <si>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</si>
  <si>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</si>
  <si>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</si>
  <si>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</si>
  <si>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</si>
  <si>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</si>
  <si>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</si>
  <si>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</si>
  <si>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</si>
  <si>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</si>
  <si>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</si>
  <si>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</si>
  <si>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</si>
  <si>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</si>
  <si>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</si>
  <si>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</si>
  <si>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</si>
  <si>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</si>
  <si>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</si>
  <si>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</si>
  <si>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</si>
  <si>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</si>
  <si>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</si>
  <si>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</si>
  <si>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</si>
  <si>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</si>
  <si>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</si>
  <si>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</si>
  <si>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</si>
  <si>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</si>
  <si>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</si>
  <si>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</si>
  <si>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</si>
  <si>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</si>
  <si>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</si>
  <si>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</si>
  <si>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</si>
  <si>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</si>
  <si>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</si>
  <si>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</si>
  <si>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</si>
  <si>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</si>
  <si>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</si>
  <si>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</si>
  <si>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</si>
  <si>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</si>
  <si>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</si>
  <si>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</si>
  <si>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</si>
  <si>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</si>
  <si>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</si>
  <si>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</si>
  <si>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</si>
  <si>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</si>
  <si>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</si>
  <si>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</si>
  <si>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</si>
  <si>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</si>
  <si>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</si>
  <si>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</si>
  <si>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</si>
  <si>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</si>
  <si>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</si>
  <si>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</si>
  <si>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</si>
  <si>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</si>
  <si>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</si>
  <si>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</si>
  <si>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</si>
  <si>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</si>
  <si>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</si>
  <si>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</si>
  <si>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</si>
  <si>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</si>
  <si>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</si>
  <si>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</si>
  <si>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</si>
  <si>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</si>
  <si>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</si>
  <si>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</si>
  <si>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</si>
  <si>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</si>
  <si>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</si>
  <si>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</si>
  <si>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</si>
  <si>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</si>
  <si>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</si>
  <si>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</si>
  <si>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</si>
  <si>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</si>
  <si>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</si>
  <si>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</si>
  <si>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</si>
  <si>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</si>
  <si>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</si>
  <si>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</si>
  <si>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</si>
  <si>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</si>
  <si>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</si>
  <si>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</si>
  <si>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</si>
  <si>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</si>
  <si>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</si>
  <si>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</si>
  <si>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</si>
  <si>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</si>
  <si>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</si>
  <si>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</si>
  <si>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</si>
  <si>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</si>
  <si>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</si>
  <si>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</si>
  <si>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</si>
  <si>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</si>
  <si>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</si>
  <si>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</si>
  <si>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</si>
  <si>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</si>
  <si>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</si>
  <si>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</si>
  <si>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</si>
  <si>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</si>
  <si>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</si>
  <si>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</si>
  <si>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</si>
  <si>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</si>
  <si>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</si>
  <si>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</si>
  <si>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</si>
  <si>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</si>
  <si>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</si>
  <si>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</si>
  <si>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</si>
  <si>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</si>
  <si>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</si>
  <si>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</si>
  <si>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</si>
  <si>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</si>
  <si>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</si>
  <si>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</si>
  <si>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</si>
  <si>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</si>
  <si>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</si>
  <si>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</si>
  <si>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</si>
  <si>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</si>
  <si>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</si>
  <si>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</si>
  <si>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</si>
  <si>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</si>
  <si>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</si>
  <si>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</si>
  <si>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</si>
  <si>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</si>
  <si>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</si>
  <si>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</si>
  <si>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</si>
  <si>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</si>
  <si>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</si>
  <si>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</si>
  <si>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</si>
  <si>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</si>
  <si>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</si>
  <si>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</si>
  <si>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</si>
  <si>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</si>
  <si>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</si>
  <si>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</si>
  <si>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</si>
  <si>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</si>
  <si>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</si>
  <si>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</si>
  <si>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</si>
  <si>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</si>
  <si>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</si>
  <si>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</si>
  <si>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</si>
  <si>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</si>
  <si>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</si>
  <si>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</si>
  <si>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</si>
  <si>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</si>
  <si>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</si>
  <si>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</si>
  <si>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</si>
  <si>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</si>
  <si>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</si>
  <si>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</si>
  <si>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</si>
  <si>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</si>
  <si>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</si>
  <si>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</si>
  <si>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</si>
  <si>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</si>
  <si>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</si>
  <si>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</si>
  <si>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</si>
  <si>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</si>
  <si>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</si>
  <si>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</si>
  <si>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</si>
  <si>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</si>
  <si>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</si>
  <si>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</si>
  <si>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</si>
  <si>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</si>
  <si>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</si>
  <si>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</si>
  <si>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</si>
  <si>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</si>
  <si>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</si>
  <si>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</si>
  <si>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</si>
  <si>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</si>
  <si>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</si>
  <si>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</si>
  <si>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</si>
  <si>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</si>
  <si>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</si>
  <si>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</si>
  <si>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</si>
  <si>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</si>
  <si>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</si>
  <si>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</si>
  <si>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</si>
  <si>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</si>
  <si>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</si>
  <si>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</si>
  <si>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</si>
  <si>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</si>
  <si>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</si>
  <si>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</si>
  <si>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</si>
  <si>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</si>
  <si>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</si>
  <si>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</si>
  <si>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</si>
  <si>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</si>
  <si>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</si>
  <si>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</si>
  <si>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</si>
  <si>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</si>
  <si>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</si>
  <si>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</si>
  <si>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</si>
  <si>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</si>
  <si>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</si>
  <si>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</si>
  <si>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</si>
  <si>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</si>
  <si>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</si>
  <si>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</si>
  <si>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</si>
  <si>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</si>
  <si>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</si>
  <si>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</si>
  <si>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</si>
  <si>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</si>
  <si>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</si>
  <si>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</si>
  <si>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</si>
  <si>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</si>
  <si>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</si>
  <si>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</si>
  <si>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</si>
  <si>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</si>
  <si>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</si>
  <si>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</si>
  <si>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</si>
  <si>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</si>
  <si>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</si>
  <si>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</si>
  <si>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</si>
  <si>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</si>
  <si>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</si>
  <si>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</si>
  <si>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</si>
  <si>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</si>
  <si>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</si>
  <si>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</si>
  <si>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</si>
  <si>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</si>
  <si>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</si>
  <si>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</si>
  <si>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</si>
  <si>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</si>
  <si>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</si>
  <si>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</si>
  <si>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</si>
  <si>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</si>
  <si>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</si>
  <si>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</si>
  <si>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</si>
  <si>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</si>
  <si>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</si>
  <si>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</si>
  <si>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</si>
  <si>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</si>
  <si>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</si>
  <si>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</si>
  <si>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</si>
  <si>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</si>
  <si>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</si>
  <si>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</si>
  <si>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</si>
  <si>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</si>
  <si>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</si>
  <si>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</si>
  <si>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</si>
  <si>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</si>
  <si>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</si>
  <si>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</si>
  <si>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</si>
  <si>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</si>
  <si>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</si>
  <si>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</si>
  <si>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</si>
  <si>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</si>
  <si>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</si>
  <si>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</si>
  <si>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</si>
  <si>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</si>
  <si>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</si>
  <si>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</si>
  <si>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</si>
  <si>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</si>
  <si>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</si>
  <si>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</si>
  <si>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</si>
  <si>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</si>
  <si>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</si>
  <si>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</si>
  <si>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</si>
  <si>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</si>
  <si>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</si>
  <si>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</si>
  <si>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</si>
  <si>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</si>
  <si>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</si>
  <si>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</si>
  <si>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</si>
  <si>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</si>
  <si>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</si>
  <si>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</si>
  <si>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</si>
  <si>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</si>
  <si>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</si>
  <si>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</si>
  <si>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</si>
  <si>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</si>
  <si>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</si>
  <si>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</si>
  <si>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</si>
  <si>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</si>
  <si>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</si>
  <si>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</si>
  <si>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</si>
  <si>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</si>
  <si>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</si>
  <si>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</si>
  <si>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</si>
  <si>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</si>
  <si>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</si>
  <si>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</si>
  <si>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</si>
  <si>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</si>
  <si>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</si>
  <si>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</si>
  <si>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</si>
  <si>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</si>
  <si>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</si>
  <si>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</si>
  <si>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</si>
  <si>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</si>
  <si>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</si>
  <si>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</si>
  <si>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</si>
  <si>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</si>
  <si>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</si>
  <si>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</si>
  <si>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</si>
  <si>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</si>
  <si>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</si>
  <si>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</si>
  <si>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</si>
  <si>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</si>
  <si>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</si>
  <si>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</si>
  <si>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</si>
  <si>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</si>
  <si>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</si>
  <si>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</si>
  <si>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</si>
  <si>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</si>
  <si>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</si>
  <si>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</si>
  <si>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</si>
  <si>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</si>
  <si>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</si>
  <si>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</si>
  <si>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</si>
  <si>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</si>
  <si>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</si>
  <si>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</si>
  <si>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</si>
  <si>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</si>
  <si>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</si>
  <si>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</si>
  <si>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</si>
  <si>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</si>
  <si>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</si>
  <si>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</si>
  <si>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</si>
  <si>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</si>
  <si>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</si>
  <si>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</si>
  <si>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</si>
  <si>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</si>
  <si>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</si>
  <si>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</si>
  <si>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</si>
  <si>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</si>
  <si>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</si>
  <si>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</si>
  <si>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</si>
  <si>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</si>
  <si>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</si>
  <si>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</si>
  <si>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</si>
  <si>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</si>
  <si>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</si>
  <si>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</si>
  <si>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</si>
  <si>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</si>
  <si>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</si>
  <si>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</si>
  <si>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</si>
  <si>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</si>
  <si>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</si>
  <si>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</si>
  <si>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</si>
  <si>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</si>
  <si>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</si>
  <si>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</si>
  <si>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</si>
  <si>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</si>
  <si>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</si>
  <si>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</si>
  <si>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</si>
  <si>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</si>
  <si>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</si>
  <si>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</si>
  <si>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</si>
  <si>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</si>
  <si>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</si>
  <si>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</si>
  <si>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</si>
  <si>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</si>
  <si>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</si>
  <si>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</si>
  <si>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</si>
  <si>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</si>
  <si>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</si>
  <si>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</si>
  <si>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</si>
  <si>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</si>
  <si>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</si>
  <si>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</si>
  <si>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</si>
  <si>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</si>
  <si>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</si>
  <si>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</si>
  <si>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</si>
  <si>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</si>
  <si>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</si>
  <si>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</si>
  <si>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</si>
  <si>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</si>
  <si>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</si>
  <si>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</si>
  <si>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</si>
  <si>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</si>
  <si>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</si>
  <si>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</si>
  <si>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</si>
  <si>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</si>
  <si>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</si>
  <si>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</si>
  <si>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</si>
  <si>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</si>
  <si>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</si>
  <si>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</si>
  <si>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</si>
  <si>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</si>
  <si>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</si>
  <si>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</si>
  <si>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</si>
  <si>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</si>
  <si>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</si>
  <si>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</si>
  <si>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</si>
  <si>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</si>
  <si>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</si>
  <si>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</si>
  <si>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</si>
  <si>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</si>
  <si>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</si>
  <si>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</si>
  <si>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</si>
  <si>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</si>
  <si>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</si>
  <si>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</si>
  <si>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</si>
  <si>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</si>
  <si>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</si>
  <si>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</si>
  <si>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</si>
  <si>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</si>
  <si>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</si>
  <si>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</si>
  <si>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</si>
  <si>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</si>
  <si>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</si>
  <si>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</si>
  <si>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</si>
  <si>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</si>
  <si>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</si>
  <si>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</si>
  <si>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</si>
  <si>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</si>
  <si>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</si>
  <si>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</si>
  <si>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</si>
  <si>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</si>
  <si>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</si>
  <si>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</si>
  <si>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</si>
  <si>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</si>
  <si>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</si>
  <si>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</si>
  <si>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</si>
  <si>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</si>
  <si>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</si>
  <si>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</si>
  <si>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</si>
  <si>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</si>
  <si>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</si>
  <si>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</si>
  <si>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</si>
  <si>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</si>
  <si>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</si>
  <si>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</si>
  <si>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</si>
  <si>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</si>
  <si>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</si>
  <si>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</si>
  <si>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</si>
  <si>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</si>
  <si>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</si>
  <si>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</si>
  <si>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</si>
  <si>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</si>
  <si>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</si>
  <si>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</si>
  <si>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</si>
  <si>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</si>
  <si>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</si>
  <si>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</si>
  <si>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</si>
  <si>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</si>
  <si>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</si>
  <si>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</si>
  <si>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</si>
  <si>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</si>
  <si>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</si>
  <si>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</si>
  <si>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</si>
  <si>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</si>
  <si>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</si>
  <si>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</si>
  <si>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</si>
  <si>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</si>
  <si>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</si>
  <si>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</si>
  <si>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</si>
  <si>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</si>
  <si>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</si>
  <si>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</si>
  <si>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</si>
  <si>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</si>
  <si>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</si>
  <si>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</si>
  <si>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</si>
  <si>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</si>
  <si>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</si>
  <si>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</si>
  <si>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</si>
  <si>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</si>
  <si>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</si>
  <si>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</si>
  <si>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</si>
  <si>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</si>
  <si>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</si>
  <si>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</si>
  <si>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</si>
  <si>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</si>
  <si>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</si>
  <si>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</si>
  <si>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</si>
  <si>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</si>
  <si>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</si>
  <si>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</si>
  <si>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</si>
  <si>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</si>
  <si>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</si>
  <si>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</si>
  <si>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</si>
  <si>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</si>
  <si>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</si>
  <si>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</si>
  <si>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</si>
  <si>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</si>
  <si>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</si>
  <si>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</si>
  <si>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</si>
  <si>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</si>
  <si>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</si>
  <si>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</si>
  <si>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</si>
  <si>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</si>
  <si>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</si>
  <si>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</si>
  <si>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</si>
  <si>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</si>
  <si>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</si>
  <si>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</si>
  <si>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</si>
  <si>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</si>
  <si>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</si>
  <si>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</si>
  <si>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</si>
  <si>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</si>
  <si>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</si>
  <si>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</si>
  <si>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</si>
  <si>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</si>
  <si>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</si>
  <si>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</si>
  <si>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</si>
  <si>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</si>
  <si>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</si>
  <si>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</si>
  <si>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</si>
  <si>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</si>
  <si>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</si>
  <si>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</si>
  <si>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</si>
  <si>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</si>
  <si>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</si>
  <si>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</si>
  <si>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</si>
  <si>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</si>
  <si>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</si>
  <si>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</si>
  <si>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</si>
  <si>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</si>
  <si>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</si>
  <si>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</si>
  <si>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</si>
  <si>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</si>
  <si>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</si>
  <si>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</si>
  <si>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</si>
  <si>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</si>
  <si>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</si>
  <si>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</si>
  <si>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</si>
  <si>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</si>
  <si>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</si>
  <si>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</si>
  <si>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</si>
  <si>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</si>
  <si>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</si>
  <si>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</si>
  <si>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</si>
  <si>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</si>
  <si>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</si>
  <si>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</si>
  <si>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</si>
  <si>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</si>
  <si>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</si>
  <si>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</si>
  <si>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</si>
  <si>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</si>
  <si>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</si>
  <si>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</si>
  <si>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</si>
  <si>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</si>
  <si>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</si>
  <si>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</si>
  <si>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</si>
  <si>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</si>
  <si>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</si>
  <si>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</si>
  <si>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</si>
  <si>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</si>
  <si>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</si>
  <si>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</si>
  <si>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</si>
  <si>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</si>
  <si>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</si>
  <si>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</si>
  <si>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</si>
  <si>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</si>
  <si>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</si>
  <si>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</si>
  <si>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</si>
  <si>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</si>
  <si>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</si>
  <si>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</si>
  <si>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</si>
  <si>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</si>
  <si>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</si>
  <si>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</si>
  <si>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</si>
  <si>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</si>
  <si>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</si>
  <si>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</si>
  <si>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</si>
  <si>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</si>
  <si>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</si>
  <si>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</si>
  <si>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</si>
  <si>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</si>
  <si>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</si>
  <si>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</si>
  <si>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</si>
  <si>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</si>
  <si>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</si>
  <si>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</si>
  <si>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</si>
  <si>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</si>
  <si>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</si>
  <si>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</si>
  <si>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</si>
  <si>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</si>
  <si>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</si>
  <si>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</si>
  <si>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</si>
  <si>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</si>
  <si>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</si>
  <si>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</si>
  <si>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</si>
  <si>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</si>
  <si>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</si>
  <si>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</si>
  <si>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</si>
  <si>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</si>
  <si>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</si>
  <si>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</si>
  <si>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</si>
  <si>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</si>
  <si>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</si>
  <si>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</si>
  <si>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</si>
  <si>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</si>
  <si>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</si>
  <si>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</si>
  <si>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</si>
  <si>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</si>
  <si>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</si>
  <si>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</si>
  <si>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</si>
  <si>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</si>
  <si>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</si>
  <si>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</si>
  <si>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</si>
  <si>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</si>
  <si>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</si>
  <si>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</si>
  <si>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</si>
  <si>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</si>
  <si>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</si>
  <si>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</si>
  <si>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</si>
  <si>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</si>
  <si>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</si>
  <si>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</si>
  <si>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</si>
  <si>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</si>
  <si>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</si>
  <si>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</si>
  <si>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</si>
  <si>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</si>
  <si>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</si>
  <si>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</si>
  <si>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</si>
  <si>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</si>
  <si>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</si>
  <si>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</si>
  <si>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</si>
  <si>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</si>
  <si>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</si>
  <si>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</si>
  <si>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</si>
  <si>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</si>
  <si>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</si>
  <si>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</si>
  <si>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</si>
  <si>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</si>
  <si>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</si>
  <si>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</si>
  <si>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</si>
  <si>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</si>
  <si>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</si>
  <si>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</si>
  <si>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</si>
  <si>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</si>
  <si>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</si>
  <si>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</si>
  <si>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</si>
  <si>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</si>
  <si>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</si>
  <si>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</si>
  <si>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</si>
  <si>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</si>
  <si>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</si>
  <si>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</si>
  <si>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</si>
  <si>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</si>
  <si>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</si>
  <si>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</si>
  <si>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</si>
  <si>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</si>
  <si>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</si>
  <si>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</si>
  <si>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</si>
  <si>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</si>
  <si>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</si>
  <si>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</si>
  <si>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</si>
  <si>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</si>
  <si>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</si>
  <si>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</si>
  <si>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</si>
  <si>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</si>
  <si>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</si>
  <si>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</si>
  <si>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</si>
  <si>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</si>
  <si>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</si>
  <si>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</si>
  <si>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</si>
  <si>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</si>
  <si>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</si>
  <si>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</si>
  <si>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</si>
  <si>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</si>
  <si>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</si>
  <si>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</si>
  <si>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</si>
  <si>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</si>
  <si>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</si>
  <si>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</si>
  <si>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</si>
  <si>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</si>
  <si>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</si>
  <si>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</si>
  <si>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</si>
  <si>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</si>
  <si>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</si>
  <si>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</si>
  <si>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</si>
  <si>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</si>
  <si>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</si>
  <si>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</si>
  <si>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</si>
  <si>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</si>
  <si>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</si>
  <si>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</si>
  <si>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</si>
  <si>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</si>
  <si>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</si>
  <si>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</si>
  <si>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</si>
  <si>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</si>
  <si>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</si>
  <si>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</si>
  <si>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</si>
  <si>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</si>
  <si>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</si>
  <si>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</si>
  <si>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</si>
  <si>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</si>
  <si>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</si>
  <si>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</si>
  <si>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</si>
  <si>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</si>
  <si>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</si>
  <si>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</si>
  <si>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</si>
  <si>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</si>
  <si>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</si>
  <si>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</si>
  <si>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</si>
  <si>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</si>
  <si>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</si>
  <si>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</si>
  <si>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</si>
  <si>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</si>
  <si>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</si>
  <si>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</si>
  <si>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</si>
  <si>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</si>
  <si>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</si>
  <si>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</si>
  <si>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</si>
  <si>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</si>
  <si>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</si>
  <si>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</si>
  <si>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</si>
  <si>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</si>
  <si>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</si>
  <si>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</si>
  <si>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</si>
  <si>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</si>
  <si>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</si>
  <si>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</si>
  <si>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</si>
  <si>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</si>
  <si>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</si>
  <si>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</si>
  <si>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</si>
  <si>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</si>
  <si>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</si>
  <si>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</si>
  <si>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</si>
  <si>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</si>
  <si>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</si>
  <si>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</si>
  <si>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</si>
  <si>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</si>
  <si>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</si>
  <si>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</si>
  <si>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</si>
  <si>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</si>
  <si>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</si>
  <si>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</si>
  <si>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</si>
  <si>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</si>
  <si>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</si>
  <si>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</si>
  <si>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</si>
  <si>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</si>
  <si>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</si>
  <si>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</si>
  <si>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</si>
  <si>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</si>
  <si>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</si>
  <si>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</si>
  <si>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</si>
  <si>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</si>
  <si>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</si>
  <si>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</si>
  <si>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</si>
  <si>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</si>
  <si>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</si>
  <si>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</si>
  <si>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</si>
  <si>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</si>
  <si>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</si>
  <si>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</si>
  <si>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</si>
  <si>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</si>
  <si>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</si>
  <si>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</si>
  <si>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</si>
  <si>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</si>
  <si>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</si>
  <si>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</si>
  <si>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</si>
  <si>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</si>
  <si>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</si>
  <si>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</si>
  <si>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</si>
  <si>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</si>
  <si>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</si>
  <si>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</si>
  <si>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</si>
  <si>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</si>
  <si>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</si>
  <si>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</si>
  <si>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</si>
  <si>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</si>
  <si>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</si>
  <si>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</si>
  <si>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</si>
  <si>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</si>
  <si>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</si>
  <si>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</si>
  <si>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</si>
  <si>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</si>
  <si>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</si>
  <si>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</si>
  <si>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</si>
  <si>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</si>
  <si>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</si>
  <si>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</si>
  <si>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</si>
  <si>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</si>
  <si>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</si>
  <si>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</si>
  <si>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</si>
  <si>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</si>
  <si>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</si>
  <si>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</si>
  <si>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</si>
  <si>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</si>
  <si>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</si>
  <si>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</si>
  <si>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</si>
  <si>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</si>
  <si>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</si>
  <si>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</si>
  <si>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</si>
  <si>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</si>
  <si>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</si>
  <si>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</si>
  <si>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</si>
  <si>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</si>
  <si>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</si>
  <si>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</si>
  <si>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</si>
  <si>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</si>
  <si>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</si>
  <si>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</si>
  <si>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</si>
  <si>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</si>
  <si>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</si>
  <si>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</si>
  <si>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</si>
  <si>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</si>
  <si>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</si>
  <si>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</si>
  <si>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</si>
  <si>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</si>
  <si>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</si>
  <si>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</si>
  <si>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</si>
  <si>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</si>
  <si>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</si>
  <si>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</si>
  <si>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</si>
  <si>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</si>
  <si>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</si>
  <si>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</si>
  <si>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</si>
  <si>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</si>
  <si>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</si>
  <si>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</si>
  <si>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</si>
  <si>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</si>
  <si>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</si>
  <si>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</si>
  <si>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</si>
  <si>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</si>
  <si>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</si>
  <si>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</si>
  <si>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</si>
  <si>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</si>
  <si>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</si>
  <si>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</si>
  <si>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</si>
  <si>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</si>
  <si>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</si>
  <si>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</si>
  <si>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</si>
  <si>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</si>
  <si>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</si>
  <si>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</si>
  <si>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</si>
  <si>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</si>
  <si>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</si>
  <si>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</si>
  <si>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</si>
  <si>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</si>
  <si>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</si>
  <si>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</si>
  <si>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</si>
  <si>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</si>
  <si>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</si>
  <si>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</si>
  <si>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</si>
  <si>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</si>
  <si>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</si>
  <si>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</si>
  <si>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</si>
  <si>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</si>
  <si>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</si>
  <si>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</si>
  <si>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</si>
  <si>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</si>
  <si>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</si>
  <si>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</si>
  <si>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</si>
  <si>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</si>
  <si>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</si>
  <si>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</si>
  <si>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</si>
  <si>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</si>
  <si>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</si>
  <si>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</si>
  <si>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</si>
  <si>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</si>
  <si>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</si>
  <si>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</si>
  <si>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</si>
  <si>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</si>
  <si>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</si>
  <si>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</si>
  <si>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</si>
  <si>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</si>
  <si>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</si>
  <si>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</si>
  <si>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</si>
  <si>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</si>
  <si>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</si>
  <si>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</si>
  <si>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</si>
  <si>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</si>
  <si>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</si>
  <si>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</si>
  <si>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</si>
  <si>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</si>
  <si>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</si>
  <si>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</si>
  <si>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</si>
  <si>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</si>
  <si>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</si>
  <si>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</si>
  <si>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</si>
  <si>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</si>
  <si>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</si>
  <si>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</si>
  <si>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</si>
  <si>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</si>
  <si>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</si>
  <si>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</si>
  <si>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</si>
  <si>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</si>
  <si>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</si>
  <si>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</si>
  <si>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</si>
  <si>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</si>
  <si>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</si>
  <si>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</si>
  <si>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</si>
  <si>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</si>
  <si>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</si>
  <si>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</si>
  <si>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</si>
  <si>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</si>
  <si>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</si>
  <si>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</si>
  <si>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</si>
  <si>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</si>
  <si>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</si>
  <si>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</si>
  <si>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</si>
  <si>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</si>
  <si>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</si>
  <si>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</si>
  <si>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</si>
  <si>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</si>
  <si>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</si>
  <si>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</si>
  <si>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</si>
  <si>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</si>
  <si>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</si>
  <si>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</si>
  <si>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</si>
  <si>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</si>
  <si>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</si>
  <si>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</si>
  <si>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</si>
  <si>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</si>
  <si>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</si>
  <si>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</si>
  <si>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</si>
  <si>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</si>
  <si>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</si>
  <si>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</si>
  <si>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</si>
  <si>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</si>
  <si>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</si>
  <si>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</si>
  <si>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</si>
  <si>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</si>
  <si>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</si>
  <si>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</si>
  <si>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</si>
  <si>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</si>
  <si>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</si>
  <si>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</si>
  <si>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</si>
  <si>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</si>
  <si>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</si>
  <si>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</si>
  <si>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</si>
  <si>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</si>
  <si>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</si>
  <si>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</si>
  <si>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</si>
  <si>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</si>
  <si>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</si>
  <si>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</si>
  <si>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</si>
  <si>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</si>
  <si>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</si>
  <si>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</si>
  <si>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</si>
  <si>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</si>
  <si>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</si>
  <si>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</si>
  <si>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</si>
  <si>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</si>
  <si>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</si>
  <si>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</si>
  <si>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</si>
  <si>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</si>
  <si>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</si>
  <si>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</si>
  <si>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</si>
  <si>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</si>
  <si>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</si>
  <si>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</si>
  <si>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</si>
  <si>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</si>
  <si>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</si>
  <si>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</si>
  <si>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</si>
  <si>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</si>
  <si>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</si>
  <si>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</si>
  <si>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</si>
  <si>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</si>
  <si>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</si>
  <si>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</si>
  <si>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</si>
  <si>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</si>
  <si>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</si>
  <si>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</si>
  <si>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</si>
  <si>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</si>
  <si>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</si>
  <si>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</si>
  <si>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</si>
  <si>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</si>
  <si>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</si>
  <si>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</si>
  <si>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</si>
  <si>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</si>
  <si>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</si>
  <si>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</si>
  <si>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</si>
  <si>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</si>
  <si>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</si>
  <si>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</si>
  <si>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</si>
  <si>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</si>
  <si>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</si>
  <si>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</si>
  <si>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</si>
  <si>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</si>
  <si>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</si>
  <si>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</si>
  <si>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</si>
  <si>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</si>
  <si>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</si>
  <si>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</si>
  <si>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</si>
  <si>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</si>
  <si>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</si>
  <si>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</si>
  <si>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</si>
  <si>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</si>
  <si>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</si>
  <si>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</si>
  <si>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</si>
  <si>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</si>
  <si>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</si>
  <si>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</si>
  <si>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</si>
  <si>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</si>
  <si>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</si>
  <si>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</si>
  <si>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</si>
  <si>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</si>
  <si>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</si>
  <si>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</si>
  <si>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</si>
  <si>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</si>
  <si>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</si>
  <si>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</si>
  <si>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</si>
  <si>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</si>
  <si>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</si>
  <si>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</si>
  <si>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</si>
  <si>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</si>
  <si>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</si>
  <si>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</si>
  <si>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</si>
  <si>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</si>
  <si>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</si>
  <si>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</si>
  <si>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</si>
  <si>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</si>
  <si>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</si>
  <si>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</si>
  <si>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</si>
  <si>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</si>
  <si>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</si>
  <si>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</si>
  <si>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</si>
  <si>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</si>
  <si>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</si>
  <si>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</si>
  <si>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</si>
  <si>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</si>
  <si>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</si>
  <si>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</si>
  <si>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</si>
  <si>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</si>
  <si>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</si>
  <si>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</si>
  <si>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</si>
  <si>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</si>
  <si>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</si>
  <si>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</si>
  <si>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</si>
  <si>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</si>
  <si>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</si>
  <si>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</si>
  <si>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</si>
  <si>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</si>
  <si>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</si>
  <si>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</si>
  <si>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</si>
  <si>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</si>
  <si>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</si>
  <si>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</si>
  <si>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</si>
  <si>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</si>
  <si>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</si>
  <si>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</si>
  <si>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</si>
  <si>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</si>
  <si>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</si>
  <si>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</si>
  <si>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</si>
  <si>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</si>
  <si>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</si>
  <si>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</si>
  <si>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</si>
  <si>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</si>
  <si>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</si>
  <si>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</si>
  <si>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</si>
  <si>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</si>
  <si>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</si>
  <si>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</si>
  <si>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</si>
  <si>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</si>
  <si>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</si>
  <si>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</si>
  <si>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</si>
  <si>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</si>
  <si>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</si>
  <si>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</si>
  <si>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</si>
  <si>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</si>
  <si>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</si>
  <si>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</si>
  <si>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</si>
  <si>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</si>
  <si>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</si>
  <si>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</si>
  <si>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</si>
  <si>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</si>
  <si>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</si>
  <si>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</si>
  <si>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</si>
  <si>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</si>
  <si>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</si>
  <si>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</si>
  <si>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</si>
  <si>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</si>
  <si>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</si>
  <si>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</si>
  <si>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</si>
  <si>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</si>
  <si>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</si>
  <si>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</si>
  <si>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</si>
  <si>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</si>
  <si>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</si>
  <si>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</si>
  <si>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</si>
  <si>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</si>
  <si>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</si>
  <si>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</si>
  <si>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</si>
  <si>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</si>
  <si>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</si>
  <si>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</si>
  <si>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</si>
  <si>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</si>
  <si>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</si>
  <si>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</si>
  <si>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</si>
  <si>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</si>
  <si>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</si>
  <si>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</si>
  <si>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</si>
  <si>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</si>
  <si>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</si>
  <si>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</si>
  <si>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</si>
  <si>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</si>
  <si>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</si>
  <si>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</si>
  <si>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</si>
  <si>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</si>
  <si>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</si>
  <si>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</si>
  <si>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</si>
  <si>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</si>
  <si>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</si>
  <si>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</si>
  <si>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</si>
  <si>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</si>
  <si>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</si>
  <si>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</si>
  <si>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</si>
  <si>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</si>
  <si>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</si>
  <si>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</si>
  <si>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</si>
  <si>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</si>
  <si>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</si>
  <si>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</si>
  <si>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</si>
  <si>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</si>
  <si>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</si>
  <si>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</si>
  <si>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</si>
  <si>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</si>
  <si>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</si>
  <si>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</si>
  <si>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</si>
  <si>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</si>
  <si>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</si>
  <si>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</si>
  <si>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</si>
  <si>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</si>
  <si>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</si>
  <si>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</si>
  <si>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</si>
  <si>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</si>
  <si>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</si>
  <si>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</si>
  <si>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</si>
  <si>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</si>
  <si>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</si>
  <si>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</si>
  <si>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</si>
  <si>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</si>
  <si>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</si>
  <si>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</si>
  <si>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</si>
  <si>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</si>
  <si>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</si>
  <si>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</si>
  <si>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</si>
  <si>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</si>
  <si>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</si>
  <si>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</si>
  <si>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</si>
  <si>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</si>
  <si>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</si>
  <si>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</si>
  <si>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</si>
  <si>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</si>
  <si>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</si>
  <si>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</si>
  <si>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</si>
  <si>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</si>
  <si>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</si>
  <si>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</si>
  <si>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</si>
  <si>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</si>
  <si>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</si>
  <si>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</si>
  <si>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</si>
  <si>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</si>
  <si>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</si>
  <si>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</si>
  <si>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</si>
  <si>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</si>
  <si>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</si>
  <si>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</si>
  <si>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</si>
  <si>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</si>
  <si>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</si>
  <si>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</si>
  <si>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</si>
  <si>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</si>
  <si>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</si>
  <si>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</si>
  <si>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</si>
  <si>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</si>
  <si>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</si>
  <si>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</si>
  <si>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</si>
  <si>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</si>
  <si>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</si>
  <si>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</si>
  <si>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</si>
  <si>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</si>
  <si>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</si>
  <si>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</si>
  <si>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</si>
  <si>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</si>
  <si>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</si>
  <si>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</si>
  <si>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</si>
  <si>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</si>
  <si>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</si>
  <si>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</si>
  <si>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</si>
  <si>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</si>
  <si>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</si>
  <si>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</si>
  <si>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</si>
  <si>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</si>
  <si>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</si>
  <si>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</si>
  <si>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</si>
  <si>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</si>
  <si>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</si>
  <si>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</si>
  <si>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</si>
  <si>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</si>
  <si>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</si>
  <si>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</si>
  <si>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</si>
  <si>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</si>
  <si>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</si>
  <si>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</si>
  <si>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</si>
  <si>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</si>
  <si>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</si>
  <si>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</si>
  <si>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</si>
  <si>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</si>
  <si>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</si>
  <si>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</si>
  <si>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</si>
  <si>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</si>
  <si>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</si>
  <si>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</si>
  <si>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</si>
  <si>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</si>
  <si>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</si>
  <si>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</si>
  <si>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</si>
  <si>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</si>
  <si>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</si>
  <si>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</si>
  <si>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</si>
  <si>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</si>
  <si>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</si>
  <si>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</si>
  <si>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</si>
  <si>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</si>
  <si>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</si>
  <si>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</si>
  <si>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</si>
  <si>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</si>
  <si>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</si>
  <si>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</si>
  <si>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</si>
  <si>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</si>
  <si>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</si>
  <si>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</si>
  <si>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</si>
  <si>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</si>
  <si>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</si>
  <si>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</si>
  <si>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</si>
  <si>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</si>
  <si>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</si>
  <si>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</si>
  <si>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</si>
  <si>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</si>
  <si>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</si>
  <si>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</si>
  <si>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</si>
  <si>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</si>
  <si>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</si>
  <si>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</si>
  <si>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</si>
  <si>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</si>
  <si>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</si>
  <si>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</si>
  <si>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</si>
  <si>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</si>
  <si>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</si>
  <si>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</si>
  <si>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</si>
  <si>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</si>
  <si>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</si>
  <si>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</si>
  <si>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</si>
  <si>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</si>
  <si>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</si>
  <si>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</si>
  <si>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</si>
  <si>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</si>
  <si>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</si>
  <si>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</si>
  <si>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</si>
  <si>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</si>
  <si>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</si>
  <si>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</si>
  <si>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</si>
  <si>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</si>
  <si>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</si>
  <si>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</si>
  <si>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</si>
  <si>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</si>
  <si>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</si>
  <si>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</si>
  <si>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</si>
  <si>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</si>
  <si>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</si>
  <si>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</si>
  <si>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</si>
  <si>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</si>
  <si>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</si>
  <si>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</si>
  <si>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</si>
  <si>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</si>
  <si>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</si>
  <si>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</si>
  <si>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</si>
  <si>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</si>
  <si>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</si>
  <si>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</si>
  <si>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</si>
  <si>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</si>
  <si>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</si>
  <si>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</si>
  <si>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</si>
  <si>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</si>
  <si>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</si>
  <si>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</si>
  <si>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</si>
  <si>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</si>
  <si>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</si>
  <si>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</si>
  <si>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</si>
  <si>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</si>
  <si>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</si>
  <si>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</si>
  <si>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</si>
  <si>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</si>
  <si>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</si>
  <si>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</si>
  <si>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</si>
  <si>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</si>
  <si>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</si>
  <si>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</si>
  <si>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</si>
  <si>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</si>
  <si>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</si>
  <si>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</si>
  <si>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</si>
  <si>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</si>
  <si>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</si>
  <si>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</si>
  <si>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</si>
  <si>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</si>
  <si>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</si>
  <si>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</si>
  <si>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</si>
  <si>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</si>
  <si>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</si>
  <si>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</si>
  <si>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</si>
  <si>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</si>
  <si>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</si>
  <si>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</si>
  <si>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</si>
  <si>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</si>
  <si>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</si>
  <si>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</si>
  <si>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</si>
  <si>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</si>
  <si>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</si>
  <si>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</si>
  <si>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</si>
  <si>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</si>
  <si>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</si>
  <si>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</si>
  <si>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</si>
  <si>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</si>
  <si>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</si>
  <si>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</si>
  <si>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</si>
  <si>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</si>
  <si>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</si>
  <si>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</si>
  <si>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</si>
  <si>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</si>
  <si>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</si>
  <si>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</si>
  <si>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</si>
  <si>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</si>
  <si>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</si>
  <si>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</si>
  <si>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</si>
  <si>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</si>
  <si>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</si>
  <si>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</si>
  <si>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</si>
  <si>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</si>
  <si>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</si>
  <si>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</si>
  <si>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</si>
  <si>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</si>
  <si>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</si>
  <si>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</si>
  <si>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</si>
  <si>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</si>
  <si>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</si>
  <si>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</si>
  <si>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</si>
  <si>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</si>
  <si>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</si>
  <si>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</si>
  <si>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</si>
  <si>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</si>
  <si>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</si>
  <si>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</si>
  <si>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</si>
  <si>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</si>
  <si>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</si>
  <si>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</si>
  <si>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</si>
  <si>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</si>
  <si>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</si>
  <si>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</si>
  <si>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</si>
  <si>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</si>
  <si>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</si>
  <si>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</si>
  <si>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</si>
  <si>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</si>
  <si>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</si>
  <si>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</si>
  <si>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</si>
  <si>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</si>
  <si>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</si>
  <si>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</si>
  <si>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</si>
  <si>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</si>
  <si>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</si>
  <si>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</si>
  <si>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</si>
  <si>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</si>
  <si>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</si>
  <si>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</si>
  <si>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</si>
  <si>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</si>
  <si>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</si>
  <si>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</si>
  <si>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</si>
  <si>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</si>
  <si>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</si>
  <si>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</si>
  <si>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</si>
  <si>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</si>
  <si>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</si>
  <si>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</si>
  <si>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</si>
  <si>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</si>
  <si>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</si>
  <si>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</si>
  <si>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</si>
  <si>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</si>
  <si>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</si>
  <si>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</si>
  <si>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</si>
  <si>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</si>
  <si>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</si>
  <si>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</si>
  <si>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</si>
  <si>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</si>
  <si>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</si>
  <si>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</si>
  <si>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</si>
  <si>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</si>
  <si>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</si>
  <si>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</si>
  <si>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</si>
  <si>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</si>
  <si>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</si>
  <si>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</si>
  <si>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</si>
  <si>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</si>
  <si>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</si>
  <si>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</si>
  <si>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</si>
  <si>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</si>
  <si>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</si>
  <si>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</si>
  <si>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</si>
  <si>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</si>
  <si>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</si>
  <si>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</si>
  <si>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</si>
  <si>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</si>
  <si>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</si>
  <si>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</si>
  <si>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</si>
  <si>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</si>
  <si>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</si>
  <si>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</si>
  <si>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</si>
  <si>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</si>
  <si>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</si>
  <si>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</si>
  <si>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</si>
  <si>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</si>
  <si>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</si>
  <si>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</si>
  <si>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</si>
  <si>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</si>
  <si>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</si>
  <si>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</si>
  <si>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</si>
  <si>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</si>
  <si>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</si>
  <si>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</si>
  <si>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</si>
  <si>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</si>
  <si>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</si>
  <si>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</si>
  <si>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</si>
  <si>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</si>
  <si>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</si>
  <si>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</si>
  <si>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</si>
  <si>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</si>
  <si>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</si>
  <si>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</si>
  <si>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</si>
  <si>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</si>
  <si>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</si>
  <si>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</si>
  <si>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</si>
  <si>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</si>
  <si>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</si>
  <si>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</si>
  <si>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</si>
  <si>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</si>
  <si>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</si>
  <si>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</si>
  <si>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</si>
  <si>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</si>
  <si>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</si>
  <si>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</si>
  <si>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</si>
  <si>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</si>
  <si>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</si>
  <si>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</si>
  <si>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</si>
  <si>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</si>
  <si>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</si>
  <si>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</si>
  <si>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</si>
  <si>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</si>
  <si>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</si>
  <si>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</si>
  <si>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</si>
  <si>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</si>
  <si>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</si>
  <si>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</si>
  <si>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</si>
  <si>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</si>
  <si>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</si>
  <si>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</si>
  <si>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</si>
  <si>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</si>
  <si>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</si>
  <si>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</si>
  <si>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</si>
  <si>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</si>
  <si>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</si>
  <si>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</si>
  <si>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</si>
  <si>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</si>
  <si>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</si>
  <si>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</si>
  <si>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</si>
  <si>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</si>
  <si>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</si>
  <si>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</si>
  <si>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</si>
  <si>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</si>
  <si>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</si>
  <si>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</si>
  <si>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</si>
  <si>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</si>
  <si>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</si>
  <si>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</si>
  <si>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</si>
  <si>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</si>
  <si>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</si>
  <si>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</si>
  <si>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</si>
  <si>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</si>
  <si>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</si>
  <si>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</si>
  <si>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</si>
  <si>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</si>
  <si>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</si>
  <si>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</si>
  <si>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</si>
  <si>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</si>
  <si>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</si>
  <si>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</si>
  <si>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</si>
  <si>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</si>
  <si>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</si>
  <si>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</si>
  <si>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</si>
  <si>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</si>
  <si>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</si>
  <si>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</si>
  <si>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</si>
  <si>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</si>
  <si>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</si>
  <si>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</si>
  <si>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</si>
  <si>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</si>
  <si>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</si>
  <si>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</si>
  <si>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</si>
  <si>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</si>
  <si>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</si>
  <si>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</si>
  <si>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</si>
  <si>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</si>
  <si>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</si>
  <si>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</si>
  <si>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</si>
  <si>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</si>
  <si>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</si>
  <si>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</si>
  <si>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</si>
  <si>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</si>
  <si>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</si>
  <si>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</si>
  <si>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</si>
  <si>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</si>
  <si>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</si>
  <si>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</si>
  <si>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</si>
  <si>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</si>
  <si>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</si>
  <si>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</si>
  <si>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</si>
  <si>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</si>
  <si>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</si>
  <si>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</si>
  <si>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</si>
  <si>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</si>
  <si>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</si>
  <si>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</si>
  <si>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</si>
  <si>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</si>
  <si>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</si>
  <si>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</si>
  <si>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</si>
  <si>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</si>
  <si>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</si>
  <si>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</si>
  <si>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</si>
  <si>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</si>
  <si>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</si>
  <si>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</si>
  <si>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</si>
  <si>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</si>
  <si>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</si>
  <si>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</si>
  <si>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</si>
  <si>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</si>
  <si>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</si>
  <si>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</si>
  <si>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</si>
  <si>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</si>
  <si>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</si>
  <si>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</si>
  <si>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</si>
  <si>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</si>
  <si>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</si>
  <si>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</si>
  <si>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</si>
  <si>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</si>
  <si>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</si>
  <si>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</si>
  <si>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</si>
  <si>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</si>
  <si>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</si>
  <si>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</si>
  <si>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</si>
  <si>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</si>
  <si>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</si>
  <si>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</si>
  <si>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</si>
  <si>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</si>
  <si>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</si>
  <si>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</si>
  <si>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</si>
  <si>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</si>
  <si>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</si>
  <si>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</si>
  <si>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</si>
  <si>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</si>
  <si>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</si>
  <si>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</si>
  <si>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</si>
  <si>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</si>
  <si>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</si>
  <si>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</si>
  <si>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</si>
  <si>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</si>
  <si>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</si>
  <si>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</si>
  <si>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</si>
  <si>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</si>
  <si>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</si>
  <si>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</si>
  <si>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</si>
  <si>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</si>
  <si>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</si>
  <si>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</si>
  <si>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</si>
  <si>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</si>
  <si>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</si>
  <si>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</si>
  <si>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</si>
  <si>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</si>
  <si>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</si>
  <si>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</si>
  <si>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</si>
  <si>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</si>
  <si>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</si>
  <si>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</si>
  <si>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</si>
  <si>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</si>
  <si>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</si>
  <si>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</si>
  <si>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</si>
  <si>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</si>
  <si>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</si>
  <si>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</si>
  <si>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</si>
  <si>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</si>
  <si>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</si>
  <si>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</si>
  <si>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</si>
  <si>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</si>
  <si>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</si>
  <si>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</si>
  <si>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</si>
  <si>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</si>
  <si>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</si>
  <si>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</si>
  <si>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</si>
  <si>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</si>
  <si>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</si>
  <si>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</si>
  <si>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</si>
  <si>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</si>
  <si>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</si>
  <si>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</si>
  <si>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</si>
  <si>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</si>
  <si>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</si>
  <si>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</si>
  <si>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</si>
  <si>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</si>
  <si>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</si>
  <si>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</si>
  <si>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</si>
  <si>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</si>
  <si>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</si>
  <si>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</si>
  <si>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</si>
  <si>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</si>
  <si>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</si>
  <si>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</si>
  <si>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</si>
  <si>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</si>
  <si>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</si>
  <si>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</si>
  <si>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</si>
  <si>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</si>
  <si>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</si>
  <si>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</si>
  <si>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</si>
  <si>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</si>
  <si>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</si>
  <si>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</si>
  <si>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</si>
  <si>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</si>
  <si>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</si>
  <si>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</si>
  <si>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</si>
  <si>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</si>
  <si>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</si>
  <si>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</si>
  <si>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</si>
  <si>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</si>
  <si>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</si>
  <si>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</si>
  <si>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</si>
  <si>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</si>
  <si>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</si>
  <si>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</si>
  <si>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</si>
  <si>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</si>
  <si>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</si>
  <si>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</si>
  <si>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</si>
  <si>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</si>
  <si>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</si>
  <si>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</si>
  <si>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</si>
  <si>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</si>
  <si>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</si>
  <si>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</si>
  <si>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</si>
  <si>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</si>
  <si>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</si>
  <si>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</si>
  <si>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</si>
  <si>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</si>
  <si>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</si>
  <si>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</si>
  <si>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</si>
  <si>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</si>
  <si>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</si>
  <si>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</si>
  <si>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</si>
  <si>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</si>
  <si>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</si>
  <si>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</si>
  <si>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</si>
  <si>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</si>
  <si>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</si>
  <si>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</si>
  <si>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</si>
  <si>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</si>
  <si>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</si>
  <si>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</si>
  <si>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</si>
  <si>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</si>
  <si>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</si>
  <si>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</si>
  <si>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</si>
  <si>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</si>
  <si>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</si>
  <si>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</si>
  <si>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</si>
  <si>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</si>
  <si>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</si>
  <si>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</si>
  <si>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</si>
  <si>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</si>
  <si>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</si>
  <si>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</si>
  <si>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</si>
  <si>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</si>
  <si>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</si>
  <si>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</si>
  <si>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</si>
  <si>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</si>
  <si>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</si>
  <si>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</si>
  <si>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</si>
  <si>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</si>
  <si>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</si>
  <si>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</si>
  <si>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</si>
  <si>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</si>
  <si>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</si>
  <si>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</si>
  <si>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</si>
  <si>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</si>
  <si>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</si>
  <si>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</si>
  <si>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</si>
  <si>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</si>
  <si>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</si>
  <si>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</si>
  <si>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</si>
  <si>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</si>
  <si>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</si>
  <si>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</si>
  <si>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</si>
  <si>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</si>
  <si>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</si>
  <si>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</si>
  <si>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</si>
  <si>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</si>
  <si>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</si>
  <si>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</si>
  <si>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</si>
  <si>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</si>
  <si>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</si>
  <si>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</si>
  <si>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</si>
  <si>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</si>
  <si>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</si>
  <si>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</si>
  <si>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</si>
  <si>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</si>
  <si>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</si>
  <si>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</si>
  <si>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</si>
  <si>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</si>
  <si>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</si>
  <si>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</si>
  <si>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</si>
  <si>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</si>
  <si>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</si>
  <si>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</si>
  <si>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</si>
  <si>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</si>
  <si>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</si>
  <si>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</si>
  <si>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</si>
  <si>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</si>
  <si>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</si>
  <si>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</si>
  <si>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</si>
  <si>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</si>
  <si>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</si>
  <si>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</si>
  <si>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</si>
  <si>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</si>
  <si>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</si>
  <si>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</si>
  <si>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</si>
  <si>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</si>
  <si>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</si>
  <si>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</si>
  <si>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</si>
  <si>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</si>
  <si>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</si>
  <si>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</si>
  <si>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</si>
  <si>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</si>
  <si>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</si>
  <si>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</si>
  <si>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</si>
  <si>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</si>
  <si>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</si>
  <si>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</si>
  <si>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</si>
  <si>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</si>
  <si>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</si>
  <si>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</si>
  <si>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</si>
  <si>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</si>
  <si>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</si>
  <si>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</si>
  <si>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</si>
  <si>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</si>
  <si>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</si>
  <si>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</si>
  <si>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</si>
  <si>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</si>
  <si>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</si>
  <si>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</si>
  <si>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</si>
  <si>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</si>
  <si>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</si>
  <si>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</si>
  <si>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</si>
  <si>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</si>
  <si>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</si>
  <si>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</si>
  <si>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</si>
  <si>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</si>
  <si>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</si>
  <si>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</si>
  <si>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</si>
  <si>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</si>
  <si>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</si>
  <si>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</si>
  <si>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</si>
  <si>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</si>
  <si>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</si>
  <si>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</si>
  <si>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</si>
  <si>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</si>
  <si>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</si>
  <si>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</si>
  <si>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</si>
  <si>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</si>
  <si>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</si>
  <si>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</si>
  <si>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</si>
  <si>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</si>
  <si>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</si>
  <si>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</si>
  <si>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</si>
  <si>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</si>
  <si>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</si>
  <si>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</si>
  <si>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</si>
  <si>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</si>
  <si>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</si>
  <si>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</si>
  <si>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</si>
  <si>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</si>
  <si>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</si>
  <si>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</si>
  <si>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</si>
  <si>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</si>
  <si>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</si>
  <si>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</si>
  <si>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</si>
  <si>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</si>
  <si>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</si>
  <si>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</si>
  <si>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</si>
  <si>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</si>
  <si>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</si>
  <si>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</si>
  <si>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</si>
  <si>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</si>
  <si>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</si>
  <si>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</si>
  <si>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</si>
  <si>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</si>
  <si>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</si>
  <si>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</si>
  <si>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</si>
  <si>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</si>
  <si>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</si>
  <si>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</si>
  <si>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</si>
  <si>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</si>
  <si>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</si>
  <si>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</si>
  <si>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</si>
  <si>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</si>
  <si>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</si>
  <si>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</si>
  <si>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</si>
  <si>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</si>
  <si>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</si>
  <si>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</si>
  <si>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</si>
  <si>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</si>
  <si>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</si>
  <si>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</si>
  <si>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</si>
  <si>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</si>
  <si>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</si>
  <si>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</si>
  <si>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</si>
  <si>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</si>
  <si>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</si>
  <si>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</si>
  <si>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</si>
  <si>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</si>
  <si>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</si>
  <si>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</si>
  <si>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</si>
  <si>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</si>
  <si>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</si>
  <si>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</si>
  <si>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</si>
  <si>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</si>
  <si>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</si>
  <si>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</si>
  <si>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</si>
  <si>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</si>
  <si>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</si>
  <si>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</si>
  <si>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</si>
  <si>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</si>
  <si>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</si>
  <si>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</si>
  <si>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</si>
  <si>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</si>
  <si>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</si>
  <si>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</si>
  <si>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</si>
  <si>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</si>
  <si>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</si>
  <si>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</si>
  <si>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</si>
  <si>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</si>
  <si>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</si>
  <si>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</si>
  <si>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</si>
  <si>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</si>
  <si>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</si>
  <si>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</si>
  <si>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</si>
  <si>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</si>
  <si>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</si>
  <si>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</si>
  <si>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</si>
  <si>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</si>
  <si>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</si>
  <si>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</si>
  <si>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</si>
  <si>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</si>
  <si>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</si>
  <si>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</si>
  <si>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</si>
  <si>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</si>
  <si>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</si>
  <si>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</si>
  <si>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</si>
  <si>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</si>
  <si>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</si>
  <si>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</si>
  <si>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</si>
  <si>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</si>
  <si>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</si>
  <si>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</si>
  <si>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</si>
  <si>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</si>
  <si>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</si>
  <si>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</si>
  <si>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</si>
  <si>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</si>
  <si>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</si>
  <si>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</si>
  <si>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</si>
  <si>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</si>
  <si>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</si>
  <si>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</si>
  <si>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</si>
  <si>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</si>
  <si>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</si>
  <si>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</si>
  <si>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</si>
  <si>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</si>
  <si>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</si>
  <si>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</si>
  <si>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</si>
  <si>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</si>
  <si>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</si>
  <si>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</si>
  <si>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</si>
  <si>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</si>
  <si>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</si>
  <si>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</si>
  <si>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</si>
  <si>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</si>
  <si>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</si>
  <si>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</si>
  <si>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</si>
  <si>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</si>
  <si>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</si>
  <si>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</si>
  <si>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</si>
  <si>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</si>
  <si>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</si>
  <si>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</si>
  <si>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</si>
  <si>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</si>
  <si>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</si>
  <si>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</si>
  <si>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</si>
  <si>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</si>
  <si>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</si>
  <si>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</si>
  <si>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</si>
  <si>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</si>
  <si>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</si>
  <si>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</si>
  <si>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</si>
  <si>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</si>
  <si>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</si>
  <si>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</si>
  <si>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</si>
  <si>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</si>
  <si>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</si>
  <si>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</si>
  <si>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</si>
  <si>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</si>
  <si>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</si>
  <si>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</si>
  <si>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</si>
  <si>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</si>
  <si>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</si>
  <si>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</si>
  <si>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</si>
  <si>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</si>
  <si>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</si>
  <si>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</si>
  <si>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</si>
  <si>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</si>
  <si>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</si>
  <si>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</si>
  <si>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</si>
  <si>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</si>
  <si>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</si>
  <si>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</si>
  <si>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</si>
  <si>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</si>
  <si>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</si>
  <si>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</si>
  <si>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</si>
  <si>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</si>
  <si>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</si>
  <si>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</si>
  <si>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</si>
  <si>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</si>
  <si>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</si>
  <si>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</si>
  <si>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</si>
  <si>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</si>
  <si>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</si>
  <si>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</si>
  <si>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</si>
  <si>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</si>
  <si>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</si>
  <si>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</si>
  <si>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</si>
  <si>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</si>
  <si>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</si>
  <si>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</si>
  <si>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</si>
  <si>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</si>
  <si>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</si>
  <si>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</si>
  <si>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</si>
  <si>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</si>
  <si>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</si>
  <si>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</si>
  <si>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</si>
  <si>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</si>
  <si>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</si>
  <si>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</si>
  <si>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</si>
  <si>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</si>
  <si>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</si>
  <si>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</si>
  <si>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</si>
  <si>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</si>
  <si>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</si>
  <si>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</si>
  <si>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</si>
  <si>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</si>
  <si>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</si>
  <si>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</si>
  <si>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</si>
  <si>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</si>
  <si>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</si>
  <si>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</si>
  <si>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</si>
  <si>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</si>
  <si>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</si>
  <si>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</si>
  <si>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</si>
  <si>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</si>
  <si>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</si>
  <si>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</si>
  <si>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</si>
  <si>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</si>
  <si>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</si>
  <si>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</si>
  <si>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</si>
  <si>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</si>
  <si>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</si>
  <si>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</si>
  <si>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</si>
  <si>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</si>
  <si>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</si>
  <si>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</si>
  <si>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</si>
  <si>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</si>
  <si>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</si>
  <si>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</si>
  <si>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</si>
  <si>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</si>
  <si>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</si>
  <si>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</si>
  <si>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</si>
  <si>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</si>
  <si>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</si>
  <si>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</si>
  <si>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</si>
  <si>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</si>
  <si>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</si>
  <si>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</si>
  <si>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</si>
  <si>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</si>
  <si>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</si>
  <si>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</si>
  <si>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</si>
  <si>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</si>
  <si>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</si>
  <si>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</si>
  <si>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</si>
  <si>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</si>
  <si>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</si>
  <si>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</si>
  <si>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</si>
  <si>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</si>
  <si>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</si>
  <si>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</si>
  <si>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</si>
  <si>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</si>
  <si>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</si>
  <si>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</si>
  <si>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</si>
  <si>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</si>
  <si>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</si>
  <si>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</si>
  <si>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</si>
  <si>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</si>
  <si>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</si>
  <si>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</si>
  <si>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</si>
  <si>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</si>
  <si>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</si>
  <si>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</si>
  <si>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</si>
  <si>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</si>
  <si>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</si>
  <si>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</si>
  <si>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</si>
  <si>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</si>
  <si>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</si>
  <si>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</si>
  <si>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</si>
  <si>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</si>
  <si>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</si>
  <si>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</si>
  <si>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</si>
  <si>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</si>
  <si>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</si>
  <si>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</si>
  <si>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</si>
  <si>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</si>
  <si>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</si>
  <si>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</si>
  <si>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</si>
  <si>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</si>
  <si>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</si>
  <si>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</si>
  <si>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</si>
  <si>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</si>
  <si>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</si>
  <si>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</si>
  <si>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</si>
  <si>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</si>
  <si>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</si>
  <si>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</si>
  <si>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</si>
  <si>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</si>
  <si>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</si>
  <si>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</si>
  <si>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</si>
  <si>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</si>
  <si>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</si>
  <si>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</si>
  <si>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</si>
  <si>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</si>
  <si>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</si>
  <si>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</si>
  <si>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</si>
  <si>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</si>
  <si>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</si>
  <si>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</si>
  <si>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</si>
  <si>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</si>
  <si>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</si>
  <si>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</si>
  <si>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</si>
  <si>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</si>
  <si>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</si>
  <si>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</si>
  <si>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</si>
  <si>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</si>
  <si>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</si>
  <si>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</si>
  <si>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</si>
  <si>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</si>
  <si>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</si>
  <si>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</si>
  <si>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</si>
  <si>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</si>
  <si>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</si>
  <si>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</si>
  <si>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</si>
  <si>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</si>
  <si>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</si>
  <si>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</si>
  <si>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</si>
  <si>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</si>
  <si>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</si>
  <si>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</si>
  <si>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</si>
  <si>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</si>
  <si>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</si>
  <si>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</si>
  <si>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</si>
  <si>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</si>
  <si>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</si>
  <si>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</si>
  <si>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</si>
  <si>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</si>
  <si>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</si>
  <si>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</si>
  <si>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</si>
  <si>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</si>
  <si>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</si>
  <si>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</si>
  <si>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</si>
  <si>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</si>
  <si>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</si>
  <si>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</si>
  <si>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</si>
  <si>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</si>
  <si>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</si>
  <si>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</si>
  <si>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</si>
  <si>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</si>
  <si>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</si>
  <si>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</si>
  <si>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</si>
  <si>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</si>
  <si>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</si>
  <si>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</si>
  <si>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</si>
  <si>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</si>
  <si>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</si>
  <si>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</si>
  <si>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</si>
  <si>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</si>
  <si>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</si>
  <si>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</si>
  <si>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</si>
  <si>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</si>
  <si>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</si>
  <si>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</si>
  <si>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</si>
  <si>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</si>
  <si>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</si>
  <si>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</si>
  <si>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</si>
  <si>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</si>
  <si>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</si>
  <si>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</si>
  <si>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</si>
  <si>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</si>
  <si>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</si>
  <si>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</si>
  <si>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</si>
  <si>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</si>
  <si>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</si>
  <si>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</si>
  <si>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</si>
  <si>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</si>
  <si>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</si>
  <si>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</si>
  <si>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</si>
  <si>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</si>
  <si>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</si>
  <si>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</si>
  <si>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</si>
  <si>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</si>
  <si>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</si>
  <si>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</si>
  <si>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</si>
  <si>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</si>
  <si>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</si>
  <si>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</si>
  <si>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</si>
  <si>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</si>
  <si>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</si>
  <si>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</si>
  <si>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</si>
  <si>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</si>
  <si>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</si>
  <si>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</si>
  <si>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</si>
  <si>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</si>
  <si>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</si>
  <si>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</si>
  <si>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</si>
  <si>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</si>
  <si>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</si>
  <si>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</si>
  <si>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</si>
  <si>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</si>
  <si>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</si>
  <si>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</si>
  <si>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</si>
  <si>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</si>
  <si>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</si>
  <si>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</si>
  <si>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</si>
  <si>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</si>
  <si>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</si>
  <si>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</si>
  <si>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</si>
  <si>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</si>
  <si>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</si>
  <si>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</si>
  <si>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</si>
  <si>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</si>
  <si>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</si>
  <si>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</si>
  <si>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</si>
  <si>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</si>
  <si>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</si>
  <si>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</si>
  <si>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</si>
  <si>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</si>
  <si>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</si>
  <si>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</si>
  <si>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</si>
  <si>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</si>
  <si>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</si>
  <si>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</si>
  <si>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</si>
  <si>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</si>
  <si>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</si>
  <si>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</si>
  <si>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</si>
  <si>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</si>
  <si>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</si>
  <si>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</si>
  <si>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</si>
  <si>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</si>
  <si>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</si>
  <si>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</si>
  <si>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</si>
  <si>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</si>
  <si>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</si>
  <si>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</si>
  <si>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</si>
  <si>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</si>
  <si>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</si>
  <si>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</si>
  <si>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</si>
  <si>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</si>
  <si>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</si>
  <si>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</si>
  <si>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</si>
  <si>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</si>
  <si>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</si>
  <si>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</si>
  <si>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</si>
  <si>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</si>
  <si>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</si>
  <si>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</si>
  <si>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</si>
  <si>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</si>
  <si>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</si>
  <si>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</si>
  <si>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</si>
  <si>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</si>
  <si>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</si>
  <si>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</si>
  <si>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</si>
  <si>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</si>
  <si>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</si>
  <si>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</si>
  <si>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</si>
  <si>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</si>
  <si>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</si>
  <si>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</si>
  <si>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</si>
  <si>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</si>
  <si>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</si>
  <si>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</si>
  <si>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</si>
  <si>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</si>
  <si>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</si>
  <si>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</si>
  <si>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</si>
  <si>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</si>
  <si>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</si>
  <si>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</si>
  <si>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</si>
  <si>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</si>
  <si>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</si>
  <si>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</si>
  <si>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</si>
  <si>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</si>
  <si>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</si>
  <si>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</si>
  <si>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</si>
  <si>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</si>
  <si>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</si>
  <si>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</si>
  <si>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</si>
  <si>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</si>
  <si>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</si>
  <si>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</si>
  <si>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</si>
  <si>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</si>
  <si>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</si>
  <si>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</si>
  <si>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</si>
  <si>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</si>
  <si>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</si>
  <si>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</si>
  <si>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</si>
  <si>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</si>
  <si>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</si>
  <si>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</si>
  <si>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</si>
  <si>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</si>
  <si>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</si>
  <si>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</si>
  <si>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</si>
  <si>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</si>
  <si>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</si>
  <si>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</si>
  <si>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</si>
  <si>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</si>
  <si>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</si>
  <si>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</si>
  <si>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</si>
  <si>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</si>
  <si>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</si>
  <si>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</si>
  <si>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</si>
  <si>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</si>
  <si>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</si>
  <si>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</si>
  <si>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</si>
  <si>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</si>
  <si>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</si>
  <si>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</si>
  <si>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</si>
  <si>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</si>
  <si>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</si>
  <si>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</si>
  <si>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</si>
  <si>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</si>
  <si>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</si>
  <si>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</si>
  <si>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</si>
  <si>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</si>
  <si>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</si>
  <si>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</si>
  <si>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</si>
  <si>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</si>
  <si>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</si>
  <si>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</si>
  <si>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</si>
  <si>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</si>
  <si>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</si>
  <si>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</si>
  <si>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</si>
  <si>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</si>
  <si>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</si>
  <si>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</si>
  <si>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</si>
  <si>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</si>
  <si>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</si>
  <si>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</si>
  <si>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</si>
  <si>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</si>
  <si>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</si>
  <si>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</si>
  <si>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</si>
  <si>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</si>
  <si>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</si>
  <si>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</si>
  <si>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</si>
  <si>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</si>
  <si>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</si>
  <si>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</si>
  <si>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</si>
  <si>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</si>
  <si>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</si>
  <si>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</si>
  <si>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</si>
  <si>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</si>
  <si>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</si>
  <si>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</si>
  <si>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</si>
  <si>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</si>
  <si>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</si>
  <si>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</si>
  <si>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</si>
  <si>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</si>
  <si>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</si>
  <si>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</si>
  <si>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</si>
  <si>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</si>
  <si>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</si>
  <si>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</si>
  <si>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</si>
  <si>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</si>
  <si>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</si>
  <si>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</si>
  <si>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</si>
  <si>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</si>
  <si>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</si>
  <si>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</si>
  <si>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</si>
  <si>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</si>
  <si>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</si>
  <si>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</si>
  <si>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</si>
  <si>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</si>
  <si>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</si>
  <si>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</si>
  <si>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</si>
  <si>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</si>
  <si>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</si>
  <si>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</si>
  <si>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</si>
  <si>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</si>
  <si>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</si>
  <si>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</si>
  <si>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</si>
  <si>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</si>
  <si>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</si>
  <si>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</si>
  <si>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</si>
  <si>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</si>
  <si>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</si>
  <si>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</si>
  <si>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</si>
  <si>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</si>
  <si>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</si>
  <si>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</si>
  <si>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</si>
  <si>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</si>
  <si>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</si>
  <si>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</si>
  <si>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</si>
  <si>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</si>
  <si>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</si>
  <si>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</si>
  <si>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</si>
  <si>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</si>
  <si>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</si>
  <si>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</si>
  <si>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</si>
  <si>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</si>
  <si>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</si>
  <si>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</si>
  <si>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</si>
  <si>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</si>
  <si>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</si>
  <si>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</si>
  <si>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</si>
  <si>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</si>
  <si>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</si>
  <si>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</si>
  <si>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</si>
  <si>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</si>
  <si>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</si>
  <si>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</si>
  <si>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</si>
  <si>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</si>
  <si>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</si>
  <si>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</si>
  <si>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</si>
  <si>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</si>
  <si>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</si>
  <si>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</si>
  <si>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</si>
  <si>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</si>
  <si>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</si>
  <si>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</si>
  <si>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</si>
  <si>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</si>
  <si>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</si>
  <si>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</si>
  <si>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</si>
  <si>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</si>
  <si>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</si>
  <si>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</si>
  <si>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</si>
  <si>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</si>
  <si>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</si>
  <si>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</si>
  <si>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</si>
  <si>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</si>
  <si>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</si>
  <si>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</si>
  <si>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</si>
  <si>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</si>
  <si>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</si>
  <si>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</si>
  <si>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</si>
  <si>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</si>
  <si>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</si>
  <si>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</si>
  <si>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</si>
  <si>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</si>
  <si>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</si>
  <si>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</si>
  <si>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</si>
  <si>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</si>
  <si>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</si>
  <si>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</si>
  <si>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</si>
  <si>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</si>
  <si>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</si>
  <si>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</si>
  <si>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</si>
  <si>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</si>
  <si>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</si>
  <si>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</si>
  <si>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</si>
  <si>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</si>
  <si>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</si>
  <si>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</si>
  <si>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</si>
  <si>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</si>
  <si>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</si>
  <si>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</si>
  <si>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</si>
  <si>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</si>
  <si>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</si>
  <si>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</si>
  <si>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</si>
  <si>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</si>
  <si>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</si>
  <si>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</si>
  <si>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</si>
  <si>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</si>
  <si>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</si>
  <si>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</si>
  <si>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</si>
  <si>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</si>
  <si>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</si>
  <si>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</si>
  <si>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</si>
  <si>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</si>
  <si>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</si>
  <si>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</si>
  <si>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</si>
  <si>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</si>
  <si>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</si>
  <si>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</si>
  <si>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</si>
  <si>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</si>
  <si>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</si>
  <si>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</si>
  <si>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</si>
  <si>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</si>
  <si>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</si>
  <si>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</si>
  <si>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</si>
  <si>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</si>
  <si>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</si>
  <si>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</si>
  <si>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</si>
  <si>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</si>
  <si>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</si>
  <si>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</si>
  <si>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</si>
  <si>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</si>
  <si>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</si>
  <si>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</si>
  <si>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</si>
  <si>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</si>
  <si>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</si>
  <si>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</si>
  <si>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</si>
  <si>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</si>
  <si>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</si>
  <si>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</si>
  <si>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</si>
  <si>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</si>
  <si>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</si>
  <si>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</si>
  <si>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</si>
  <si>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</si>
  <si>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</si>
  <si>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</si>
  <si>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</si>
  <si>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</si>
  <si>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</si>
  <si>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</si>
  <si>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</si>
  <si>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</si>
  <si>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</si>
  <si>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</si>
  <si>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</si>
  <si>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</si>
  <si>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</si>
  <si>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</si>
  <si>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</si>
  <si>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</si>
  <si>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</si>
  <si>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</si>
  <si>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</si>
  <si>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</si>
  <si>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</si>
  <si>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</si>
  <si>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</si>
  <si>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</si>
  <si>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</si>
  <si>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</si>
  <si>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</si>
  <si>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</si>
  <si>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</si>
  <si>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</si>
  <si>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</si>
  <si>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</si>
  <si>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</si>
  <si>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</si>
  <si>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</si>
  <si>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</si>
  <si>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</si>
  <si>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</si>
  <si>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</si>
  <si>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</si>
  <si>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</si>
  <si>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</si>
  <si>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</si>
  <si>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</si>
  <si>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</si>
  <si>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</si>
  <si>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</si>
  <si>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</si>
  <si>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</si>
  <si>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</si>
  <si>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</si>
  <si>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</si>
  <si>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</si>
  <si>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</si>
  <si>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</si>
  <si>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</si>
  <si>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</si>
  <si>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</si>
  <si>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</si>
  <si>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</si>
  <si>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</si>
  <si>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</si>
  <si>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</si>
  <si>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</si>
  <si>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</si>
  <si>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</si>
  <si>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</si>
  <si>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</si>
  <si>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</si>
  <si>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</si>
  <si>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</si>
  <si>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</si>
  <si>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</si>
  <si>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</si>
  <si>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</si>
  <si>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</si>
  <si>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</si>
  <si>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</si>
  <si>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</si>
  <si>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</si>
  <si>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</si>
  <si>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</si>
  <si>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</si>
  <si>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</si>
  <si>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</si>
  <si>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</si>
  <si>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</si>
  <si>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</si>
  <si>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</si>
  <si>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</si>
  <si>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</si>
  <si>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</si>
  <si>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</si>
  <si>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</si>
  <si>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</si>
  <si>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</si>
  <si>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</si>
  <si>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</si>
  <si>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</si>
  <si>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</si>
  <si>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</si>
  <si>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</si>
  <si>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</si>
  <si>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</si>
  <si>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</si>
  <si>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</si>
  <si>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</si>
  <si>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</si>
  <si>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</si>
  <si>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</si>
  <si>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</si>
  <si>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</si>
  <si>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</si>
  <si>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</si>
  <si>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</si>
  <si>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</si>
  <si>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</si>
  <si>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</si>
  <si>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</si>
  <si>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</si>
  <si>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</si>
  <si>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</si>
  <si>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</si>
  <si>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</si>
  <si>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</si>
  <si>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</si>
  <si>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</si>
  <si>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</si>
  <si>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</si>
  <si>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</si>
  <si>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</si>
  <si>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</si>
  <si>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</si>
  <si>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</si>
  <si>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</si>
  <si>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</si>
  <si>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</si>
  <si>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</si>
  <si>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</si>
  <si>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</si>
  <si>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</si>
  <si>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</si>
  <si>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</si>
  <si>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</si>
  <si>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</si>
  <si>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</si>
  <si>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</si>
  <si>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</si>
  <si>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</si>
  <si>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</si>
  <si>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</si>
  <si>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</si>
  <si>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</si>
  <si>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</si>
  <si>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</si>
  <si>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</si>
  <si>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</si>
  <si>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</si>
  <si>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</si>
  <si>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</si>
  <si>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</si>
  <si>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</si>
  <si>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</si>
  <si>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</si>
  <si>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</si>
  <si>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</si>
  <si>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</si>
  <si>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</si>
  <si>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</si>
  <si>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</si>
  <si>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</si>
  <si>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</si>
  <si>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</si>
  <si>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</si>
  <si>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</si>
  <si>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</si>
  <si>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</si>
  <si>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</si>
  <si>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</si>
  <si>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</si>
  <si>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</si>
  <si>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</si>
  <si>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</si>
  <si>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</si>
  <si>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</si>
  <si>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</si>
  <si>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</si>
  <si>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</si>
  <si>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</si>
  <si>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</si>
  <si>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</si>
  <si>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</si>
  <si>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</si>
  <si>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</si>
  <si>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</si>
  <si>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</si>
  <si>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</si>
  <si>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</si>
  <si>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</si>
  <si>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</si>
  <si>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</si>
  <si>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</si>
  <si>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</si>
  <si>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</si>
  <si>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</si>
  <si>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</si>
  <si>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</si>
  <si>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</si>
  <si>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</si>
  <si>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</si>
  <si>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</si>
  <si>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</si>
  <si>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</si>
  <si>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</si>
  <si>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</si>
  <si>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</si>
  <si>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</si>
  <si>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</si>
  <si>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</si>
  <si>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</si>
  <si>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</si>
  <si>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</si>
  <si>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</si>
  <si>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</si>
  <si>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</si>
  <si>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</si>
  <si>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</si>
  <si>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</si>
  <si>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</si>
  <si>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</si>
  <si>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</si>
  <si>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</si>
  <si>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</si>
  <si>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</si>
  <si>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</si>
  <si>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</si>
  <si>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</si>
  <si>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</si>
  <si>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</si>
  <si>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</si>
  <si>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</si>
  <si>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</si>
  <si>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</si>
  <si>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</si>
  <si>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</si>
  <si>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</si>
  <si>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</si>
  <si>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</si>
  <si>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</si>
  <si>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</si>
  <si>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</si>
  <si>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</si>
  <si>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</si>
  <si>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</si>
  <si>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</si>
  <si>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</si>
  <si>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</si>
  <si>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</si>
  <si>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</si>
  <si>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</si>
  <si>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</si>
  <si>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</si>
  <si>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</si>
  <si>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</si>
  <si>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</si>
  <si>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</si>
  <si>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</si>
  <si>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</si>
  <si>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</si>
  <si>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</si>
  <si>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</si>
  <si>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</si>
  <si>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</si>
  <si>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</si>
  <si>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</si>
  <si>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</si>
  <si>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</si>
  <si>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</si>
  <si>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</si>
  <si>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</si>
  <si>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</si>
  <si>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</si>
  <si>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</si>
  <si>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</si>
  <si>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</si>
  <si>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</si>
  <si>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</si>
  <si>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</si>
  <si>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</si>
  <si>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</si>
  <si>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</si>
  <si>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</si>
  <si>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</si>
  <si>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</si>
  <si>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</si>
  <si>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</si>
  <si>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</si>
  <si>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</si>
  <si>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</si>
  <si>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</si>
  <si>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</si>
  <si>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</si>
  <si>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</si>
  <si>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</si>
  <si>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</si>
  <si>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</si>
  <si>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</si>
  <si>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</si>
  <si>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</si>
  <si>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</si>
  <si>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</si>
  <si>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</si>
  <si>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</si>
  <si>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</si>
  <si>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</si>
  <si>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</si>
  <si>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</si>
  <si>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</si>
  <si>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</si>
  <si>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</si>
  <si>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</si>
  <si>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</si>
  <si>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</si>
  <si>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</si>
  <si>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</si>
  <si>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</si>
  <si>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</si>
  <si>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</si>
  <si>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</si>
  <si>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</si>
  <si>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</si>
  <si>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</si>
  <si>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</si>
  <si>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</si>
  <si>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</si>
  <si>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</si>
  <si>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</si>
  <si>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</si>
  <si>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</si>
  <si>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</si>
  <si>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</si>
  <si>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</si>
  <si>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</si>
  <si>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</si>
  <si>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</si>
  <si>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</si>
  <si>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</si>
  <si>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</si>
  <si>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</si>
  <si>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</si>
  <si>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</si>
  <si>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</si>
  <si>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</si>
  <si>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</si>
  <si>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</si>
  <si>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</si>
  <si>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</si>
  <si>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</si>
  <si>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</si>
  <si>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</si>
  <si>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</si>
  <si>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</si>
  <si>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</si>
  <si>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</si>
  <si>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</si>
  <si>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</si>
  <si>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</si>
  <si>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</si>
  <si>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</si>
  <si>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</si>
  <si>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</si>
  <si>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</si>
  <si>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</si>
  <si>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</si>
  <si>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</si>
  <si>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</si>
  <si>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</si>
  <si>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</si>
  <si>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</si>
  <si>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</si>
  <si>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</si>
  <si>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</si>
  <si>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</si>
  <si>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</si>
  <si>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</si>
  <si>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</si>
  <si>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</si>
  <si>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</si>
  <si>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</si>
  <si>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</si>
  <si>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</si>
  <si>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</si>
  <si>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</si>
  <si>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</si>
  <si>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</si>
  <si>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</si>
  <si>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</si>
  <si>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</si>
  <si>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</si>
  <si>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</si>
  <si>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</si>
  <si>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</si>
  <si>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</si>
  <si>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</si>
  <si>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</si>
  <si>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</si>
  <si>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</si>
  <si>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</si>
  <si>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</si>
  <si>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</si>
  <si>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</si>
  <si>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</si>
  <si>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</si>
  <si>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</si>
  <si>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</si>
  <si>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</si>
  <si>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</si>
  <si>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</si>
  <si>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</si>
  <si>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</si>
  <si>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</si>
  <si>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</si>
  <si>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</si>
  <si>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</si>
  <si>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</si>
  <si>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</si>
  <si>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</si>
  <si>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</si>
  <si>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</si>
  <si>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</si>
  <si>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</si>
  <si>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</si>
  <si>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</si>
  <si>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</si>
  <si>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</si>
  <si>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</si>
  <si>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</si>
  <si>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</si>
  <si>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</si>
  <si>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</si>
  <si>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</si>
  <si>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</si>
  <si>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</si>
  <si>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</si>
  <si>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</si>
  <si>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</si>
  <si>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</si>
  <si>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</si>
  <si>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</si>
  <si>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</si>
  <si>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</si>
  <si>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</si>
  <si>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</si>
  <si>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</si>
  <si>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</si>
  <si>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</si>
  <si>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</si>
  <si>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</si>
  <si>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</si>
  <si>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</si>
  <si>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</si>
  <si>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</si>
  <si>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</si>
  <si>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</si>
  <si>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</si>
  <si>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</si>
  <si>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</si>
  <si>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</si>
  <si>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</si>
  <si>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</si>
  <si>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</si>
  <si>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</si>
  <si>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</si>
  <si>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</si>
  <si>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</si>
  <si>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</si>
  <si>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</si>
  <si>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</si>
  <si>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</si>
  <si>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</si>
  <si>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</si>
  <si>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</si>
  <si>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</si>
  <si>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</si>
  <si>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</si>
  <si>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</si>
  <si>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</si>
  <si>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</si>
  <si>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</si>
  <si>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</si>
  <si>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</si>
  <si>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</si>
  <si>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</si>
  <si>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</si>
  <si>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</si>
  <si>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</si>
  <si>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</si>
  <si>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</si>
  <si>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</si>
  <si>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</si>
  <si>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</si>
  <si>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</si>
  <si>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</si>
  <si>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</si>
  <si>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</si>
  <si>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</si>
  <si>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</si>
  <si>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</si>
  <si>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</si>
  <si>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</si>
  <si>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</si>
  <si>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</si>
  <si>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</si>
  <si>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</si>
  <si>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</si>
  <si>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</si>
  <si>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</si>
  <si>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</si>
  <si>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</si>
  <si>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</si>
  <si>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</si>
  <si>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</si>
  <si>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</si>
  <si>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</si>
  <si>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</si>
  <si>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</si>
  <si>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</si>
  <si>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</si>
  <si>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</si>
  <si>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</si>
  <si>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</si>
  <si>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</si>
  <si>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</si>
  <si>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</si>
  <si>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</si>
  <si>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</si>
  <si>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</si>
  <si>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</si>
  <si>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</si>
  <si>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</si>
  <si>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</si>
  <si>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</si>
  <si>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</si>
  <si>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</si>
  <si>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</si>
  <si>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</si>
  <si>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</si>
  <si>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</si>
  <si>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</si>
  <si>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</si>
  <si>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</si>
  <si>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</si>
  <si>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</si>
  <si>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</si>
  <si>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</si>
  <si>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</si>
  <si>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</si>
  <si>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</si>
  <si>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</si>
  <si>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</si>
  <si>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</si>
  <si>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</si>
  <si>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</si>
  <si>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</si>
  <si>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</si>
  <si>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</si>
  <si>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</si>
  <si>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</si>
  <si>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</si>
  <si>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</si>
  <si>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</si>
  <si>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</si>
  <si>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</si>
  <si>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</si>
  <si>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</si>
  <si>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</si>
  <si>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</si>
  <si>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</si>
  <si>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</si>
  <si>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</si>
  <si>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</si>
  <si>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</si>
  <si>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</si>
  <si>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</si>
  <si>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</si>
  <si>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</si>
  <si>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</si>
  <si>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</si>
  <si>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</si>
  <si>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</si>
  <si>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</si>
  <si>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</si>
  <si>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</si>
  <si>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</si>
  <si>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</si>
  <si>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</si>
  <si>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</si>
  <si>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</si>
  <si>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</si>
  <si>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</si>
  <si>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</si>
  <si>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</si>
  <si>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</si>
  <si>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</si>
  <si>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</si>
  <si>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</si>
  <si>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</si>
  <si>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</si>
  <si>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</si>
  <si>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</si>
  <si>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</si>
  <si>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</si>
  <si>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</si>
  <si>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</si>
  <si>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</si>
  <si>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</si>
  <si>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</si>
  <si>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</si>
  <si>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</si>
  <si>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</si>
  <si>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</si>
  <si>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</si>
  <si>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</si>
  <si>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</si>
  <si>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</si>
  <si>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</si>
  <si>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</si>
  <si>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</si>
  <si>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</si>
  <si>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</si>
  <si>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</si>
  <si>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</si>
  <si>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</si>
  <si>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</si>
  <si>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</si>
  <si>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</si>
  <si>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</si>
  <si>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</si>
  <si>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</si>
  <si>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</si>
  <si>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</si>
  <si>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</si>
  <si>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</si>
  <si>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</si>
  <si>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</si>
  <si>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</si>
  <si>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</si>
  <si>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</si>
  <si>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</si>
  <si>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</si>
  <si>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</si>
  <si>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</si>
  <si>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</si>
  <si>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</si>
  <si>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</si>
  <si>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</si>
  <si>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</si>
  <si>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</si>
  <si>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</si>
  <si>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</si>
  <si>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</si>
  <si>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</si>
  <si>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</si>
  <si>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</si>
  <si>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</si>
  <si>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</si>
  <si>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</si>
  <si>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</si>
  <si>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</si>
  <si>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</si>
  <si>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</si>
  <si>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</si>
  <si>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</si>
  <si>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</si>
  <si>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</si>
  <si>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</si>
  <si>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</si>
  <si>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</si>
  <si>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</si>
  <si>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</si>
  <si>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</si>
  <si>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</si>
  <si>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</si>
  <si>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</si>
  <si>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</si>
  <si>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</si>
  <si>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</si>
  <si>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</si>
  <si>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</si>
  <si>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</si>
  <si>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</si>
  <si>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</si>
  <si>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</si>
  <si>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</si>
  <si>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</si>
  <si>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</si>
  <si>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</si>
  <si>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</si>
  <si>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</si>
  <si>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</si>
  <si>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</si>
  <si>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</si>
  <si>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</si>
  <si>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</si>
  <si>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</si>
  <si>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</si>
  <si>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</si>
  <si>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</si>
  <si>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</si>
  <si>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</si>
  <si>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</si>
  <si>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</si>
  <si>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</si>
  <si>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</si>
  <si>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</si>
  <si>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</si>
  <si>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</si>
  <si>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</si>
  <si>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</si>
  <si>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</si>
  <si>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</si>
  <si>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</si>
  <si>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</si>
  <si>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</si>
  <si>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</si>
  <si>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</si>
  <si>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</si>
  <si>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</si>
  <si>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</si>
  <si>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</si>
  <si>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</si>
  <si>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</si>
  <si>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</si>
  <si>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</si>
  <si>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</si>
  <si>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</si>
  <si>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</si>
  <si>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</si>
  <si>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</si>
  <si>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</si>
  <si>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</si>
  <si>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</si>
  <si>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</si>
  <si>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</si>
  <si>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</si>
  <si>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</si>
  <si>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</si>
  <si>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</si>
  <si>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</si>
  <si>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</si>
  <si>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</si>
  <si>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</si>
  <si>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</si>
  <si>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</si>
  <si>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</si>
  <si>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</si>
  <si>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</si>
  <si>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</si>
  <si>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</si>
  <si>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</si>
  <si>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</si>
  <si>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</si>
  <si>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</si>
  <si>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</si>
  <si>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</si>
  <si>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</si>
  <si>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</si>
  <si>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</si>
  <si>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</si>
  <si>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</si>
  <si>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</si>
  <si>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</si>
  <si>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</si>
  <si>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</si>
  <si>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</si>
  <si>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</si>
  <si>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</si>
  <si>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</si>
  <si>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</si>
  <si>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</si>
  <si>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</si>
  <si>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</si>
  <si>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</si>
  <si>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</si>
  <si>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</si>
  <si>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</si>
  <si>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</si>
  <si>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</si>
  <si>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</si>
  <si>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</si>
  <si>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</si>
  <si>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</si>
  <si>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</si>
  <si>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</si>
  <si>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</si>
  <si>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</si>
  <si>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</si>
  <si>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</si>
  <si>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</si>
  <si>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</si>
  <si>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</si>
  <si>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</si>
  <si>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</si>
  <si>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</si>
  <si>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</si>
  <si>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</si>
  <si>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</si>
  <si>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</si>
  <si>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</si>
  <si>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</si>
  <si>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</si>
  <si>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</si>
  <si>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</si>
  <si>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</si>
  <si>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</si>
  <si>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</si>
  <si>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</si>
  <si>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</si>
  <si>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</si>
  <si>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</si>
  <si>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</si>
  <si>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</si>
  <si>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</si>
  <si>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</si>
  <si>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</si>
  <si>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</si>
  <si>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</si>
  <si>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</si>
  <si>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</si>
  <si>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</si>
  <si>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</si>
  <si>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</si>
  <si>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</si>
  <si>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</si>
  <si>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</si>
  <si>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</si>
  <si>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</si>
  <si>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</si>
  <si>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</si>
  <si>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</si>
  <si>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</si>
  <si>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</si>
  <si>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</si>
  <si>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</si>
  <si>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</si>
  <si>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</si>
  <si>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</si>
  <si>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</si>
  <si>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</si>
  <si>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</si>
  <si>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</si>
  <si>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</si>
  <si>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</si>
  <si>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</si>
  <si>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</si>
  <si>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</si>
  <si>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</si>
  <si>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</si>
  <si>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</si>
  <si>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</si>
  <si>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</si>
  <si>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</si>
  <si>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</si>
  <si>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</si>
  <si>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</si>
  <si>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</si>
  <si>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</si>
  <si>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</si>
  <si>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</si>
  <si>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</si>
  <si>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</si>
  <si>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</si>
  <si>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</si>
  <si>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</si>
  <si>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</si>
  <si>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</si>
  <si>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</si>
  <si>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</si>
  <si>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</si>
  <si>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</si>
  <si>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</si>
  <si>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</si>
  <si>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</si>
  <si>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</si>
  <si>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</si>
  <si>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</si>
  <si>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</si>
  <si>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</si>
  <si>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</si>
  <si>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</si>
  <si>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</si>
  <si>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</si>
  <si>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</si>
  <si>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</si>
  <si>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</si>
  <si>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</si>
  <si>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</si>
  <si>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</si>
  <si>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</si>
  <si>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</si>
  <si>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</si>
  <si>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</si>
  <si>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</si>
  <si>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</si>
  <si>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</si>
  <si>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</si>
  <si>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</si>
  <si>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</si>
  <si>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</si>
  <si>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</si>
  <si>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</si>
  <si>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</si>
  <si>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</si>
  <si>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</si>
  <si>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</si>
  <si>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</si>
  <si>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</si>
  <si>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</si>
  <si>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</si>
  <si>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</si>
  <si>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</si>
  <si>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</si>
  <si>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</si>
  <si>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</si>
  <si>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</si>
  <si>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</si>
  <si>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</si>
  <si>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</si>
  <si>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</si>
  <si>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</si>
  <si>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</si>
  <si>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</si>
  <si>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</si>
  <si>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</si>
  <si>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</si>
  <si>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</si>
  <si>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</si>
  <si>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</si>
  <si>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</si>
  <si>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</si>
  <si>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</si>
  <si>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</si>
  <si>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</si>
  <si>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</si>
  <si>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</si>
  <si>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</si>
  <si>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</si>
  <si>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</si>
  <si>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</si>
  <si>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</si>
  <si>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</si>
  <si>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</si>
  <si>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</si>
  <si>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</si>
  <si>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</si>
  <si>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</si>
  <si>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</si>
  <si>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</si>
  <si>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</si>
  <si>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</si>
  <si>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</si>
  <si>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</si>
  <si>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</si>
  <si>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</si>
  <si>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</si>
  <si>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</si>
  <si>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</si>
  <si>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</si>
  <si>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</si>
  <si>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</si>
  <si>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</si>
  <si>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</si>
  <si>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</si>
  <si>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</si>
  <si>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</si>
  <si>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</si>
  <si>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</si>
  <si>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</si>
  <si>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</si>
  <si>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</si>
  <si>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</si>
  <si>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</si>
  <si>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</si>
  <si>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</si>
  <si>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</si>
  <si>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</si>
  <si>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</si>
  <si>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</si>
  <si>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</si>
  <si>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</si>
  <si>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</si>
  <si>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</si>
  <si>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</si>
  <si>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</si>
  <si>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</si>
  <si>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</si>
  <si>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</si>
  <si>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</si>
  <si>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</si>
  <si>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</si>
  <si>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</si>
  <si>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</si>
  <si>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</si>
  <si>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</si>
  <si>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</si>
  <si>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</si>
  <si>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</si>
  <si>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</si>
  <si>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</si>
  <si>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</si>
  <si>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</si>
  <si>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</si>
  <si>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</si>
  <si>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</si>
  <si>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</si>
  <si>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</si>
  <si>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</si>
  <si>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</si>
  <si>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</si>
  <si>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</si>
  <si>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</si>
  <si>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</si>
  <si>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</si>
  <si>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</si>
  <si>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</si>
  <si>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</si>
  <si>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</si>
  <si>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</si>
  <si>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</si>
  <si>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</si>
  <si>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</si>
  <si>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</si>
  <si>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</si>
  <si>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</si>
  <si>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</si>
  <si>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</si>
  <si>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</si>
  <si>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</si>
  <si>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</si>
  <si>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</si>
  <si>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</si>
  <si>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</si>
  <si>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</si>
  <si>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</si>
  <si>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</si>
  <si>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</si>
  <si>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</si>
  <si>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</si>
  <si>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</si>
  <si>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</si>
  <si>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</si>
  <si>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</si>
  <si>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</si>
  <si>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</si>
  <si>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</si>
  <si>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</si>
  <si>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</si>
  <si>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</si>
  <si>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</si>
  <si>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</si>
  <si>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</si>
  <si>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</si>
  <si>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</si>
  <si>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</si>
  <si>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</si>
  <si>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</si>
  <si>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</si>
  <si>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</si>
  <si>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</si>
  <si>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</si>
  <si>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</si>
  <si>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</si>
  <si>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</si>
  <si>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</si>
  <si>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</si>
  <si>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</si>
  <si>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</si>
  <si>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</si>
  <si>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</si>
  <si>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</si>
  <si>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</si>
  <si>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</si>
  <si>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</si>
  <si>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</si>
  <si>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</si>
  <si>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</si>
  <si>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</si>
  <si>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</si>
  <si>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</si>
  <si>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</si>
  <si>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</si>
  <si>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</si>
  <si>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</si>
  <si>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</si>
  <si>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</si>
  <si>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</si>
  <si>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</si>
  <si>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</si>
  <si>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</si>
  <si>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</si>
  <si>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</si>
  <si>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</si>
  <si>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</si>
  <si>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</si>
  <si>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</si>
  <si>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</si>
  <si>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</si>
  <si>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</si>
  <si>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</si>
  <si>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</si>
  <si>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</si>
  <si>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</si>
  <si>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</si>
  <si>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</si>
  <si>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</si>
  <si>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</si>
  <si>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</si>
  <si>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</si>
  <si>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</si>
  <si>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</si>
  <si>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</si>
  <si>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</si>
  <si>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</si>
  <si>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</si>
  <si>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</si>
  <si>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</si>
  <si>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</si>
  <si>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</si>
  <si>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</si>
  <si>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</si>
  <si>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</si>
  <si>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</si>
  <si>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</si>
  <si>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</si>
  <si>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</si>
  <si>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</si>
  <si>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</si>
  <si>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</si>
  <si>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</si>
  <si>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</si>
  <si>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</si>
  <si>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</si>
  <si>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</si>
  <si>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</si>
  <si>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</si>
  <si>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</si>
  <si>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</si>
  <si>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</si>
  <si>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</si>
  <si>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</si>
  <si>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</si>
  <si>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</si>
  <si>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</si>
  <si>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</si>
  <si>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</si>
  <si>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</si>
  <si>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</si>
  <si>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</si>
  <si>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</si>
  <si>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</si>
  <si>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</si>
  <si>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</si>
  <si>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</si>
  <si>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</si>
  <si>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</si>
  <si>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</si>
  <si>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</si>
  <si>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</si>
  <si>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</si>
  <si>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</si>
  <si>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</si>
  <si>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</si>
  <si>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</si>
  <si>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</si>
  <si>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</si>
  <si>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</si>
  <si>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</si>
  <si>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</si>
  <si>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</si>
  <si>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</si>
  <si>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</si>
  <si>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</si>
  <si>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</si>
  <si>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</si>
  <si>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</si>
  <si>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</si>
  <si>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</si>
  <si>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</si>
  <si>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</si>
  <si>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</si>
  <si>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</si>
  <si>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</si>
  <si>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</si>
  <si>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</si>
  <si>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</si>
  <si>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</si>
  <si>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</si>
  <si>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</si>
  <si>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</si>
  <si>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</si>
  <si>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</si>
  <si>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</si>
  <si>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</si>
  <si>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</si>
  <si>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</si>
  <si>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</si>
  <si>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</si>
  <si>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</si>
  <si>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</si>
  <si>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</si>
  <si>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</si>
  <si>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</si>
  <si>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</si>
  <si>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</si>
  <si>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</si>
  <si>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</si>
  <si>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</si>
  <si>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</si>
  <si>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</si>
  <si>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</si>
  <si>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</si>
  <si>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</si>
  <si>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</si>
  <si>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</si>
  <si>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</si>
  <si>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</si>
  <si>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</si>
  <si>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</si>
  <si>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</si>
  <si>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</si>
  <si>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</si>
  <si>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</si>
  <si>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</si>
  <si>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</si>
  <si>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</si>
  <si>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</si>
  <si>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</si>
  <si>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</si>
  <si>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</si>
  <si>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</si>
  <si>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</si>
  <si>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</si>
  <si>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</si>
  <si>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</si>
  <si>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</si>
  <si>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</si>
  <si>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</si>
  <si>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</si>
  <si>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</si>
  <si>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</si>
  <si>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</si>
  <si>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</si>
  <si>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</si>
  <si>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</si>
  <si>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</si>
  <si>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</si>
  <si>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</si>
  <si>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</si>
  <si>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</si>
  <si>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</si>
  <si>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</si>
  <si>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</si>
  <si>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</si>
  <si>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</si>
  <si>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</si>
  <si>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</si>
  <si>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</si>
  <si>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</si>
  <si>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</si>
  <si>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</si>
  <si>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</si>
  <si>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</si>
  <si>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</si>
  <si>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</si>
  <si>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</si>
  <si>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</si>
  <si>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</si>
  <si>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</si>
  <si>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</si>
  <si>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</si>
  <si>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</si>
  <si>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</si>
  <si>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</si>
  <si>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</si>
  <si>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</si>
  <si>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</si>
  <si>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</si>
  <si>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</si>
  <si>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</si>
  <si>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</si>
  <si>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</si>
  <si>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</si>
  <si>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</si>
  <si>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</si>
  <si>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</si>
  <si>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</si>
  <si>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</si>
  <si>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</si>
  <si>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</si>
  <si>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</si>
  <si>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</si>
  <si>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</si>
  <si>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</si>
  <si>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</si>
  <si>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</si>
  <si>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</si>
  <si>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</si>
  <si>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</si>
  <si>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</si>
  <si>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</si>
  <si>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</si>
  <si>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</si>
  <si>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</si>
  <si>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</si>
  <si>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</si>
  <si>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</si>
  <si>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</si>
  <si>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</si>
  <si>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</si>
  <si>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</si>
  <si>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</si>
  <si>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</si>
  <si>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</si>
  <si>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</si>
  <si>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</si>
  <si>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</si>
  <si>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</si>
  <si>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</si>
  <si>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</si>
  <si>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</si>
  <si>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</si>
  <si>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</si>
  <si>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</si>
  <si>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</si>
  <si>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</si>
  <si>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</si>
  <si>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</si>
  <si>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</si>
  <si>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</si>
  <si>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</si>
  <si>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</si>
  <si>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</si>
  <si>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</si>
  <si>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</si>
  <si>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</si>
  <si>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</si>
  <si>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</si>
  <si>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</si>
  <si>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</si>
  <si>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</si>
  <si>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</si>
  <si>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</si>
  <si>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</si>
  <si>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</si>
  <si>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</si>
  <si>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</si>
  <si>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</si>
  <si>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</si>
  <si>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</si>
  <si>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</si>
  <si>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</si>
  <si>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</si>
  <si>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</si>
  <si>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</si>
  <si>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</si>
  <si>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</si>
  <si>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</si>
  <si>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</si>
  <si>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</si>
  <si>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</si>
  <si>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</si>
  <si>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</si>
  <si>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</si>
  <si>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</si>
  <si>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</si>
  <si>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</si>
  <si>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</si>
  <si>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</si>
  <si>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</si>
  <si>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</si>
  <si>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</si>
  <si>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</si>
  <si>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</si>
  <si>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</si>
  <si>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</si>
  <si>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</si>
  <si>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</si>
  <si>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</si>
  <si>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</si>
  <si>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</si>
  <si>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</si>
  <si>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</si>
  <si>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</si>
  <si>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</si>
  <si>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</si>
  <si>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</si>
  <si>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</si>
  <si>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</si>
  <si>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</si>
  <si>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</si>
  <si>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</si>
  <si>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</si>
  <si>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</si>
  <si>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</si>
  <si>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</si>
  <si>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</si>
  <si>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</si>
  <si>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</si>
  <si>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</si>
  <si>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</si>
  <si>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</si>
  <si>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</si>
  <si>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</si>
  <si>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</si>
  <si>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</si>
  <si>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</si>
  <si>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</si>
  <si>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</si>
  <si>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</si>
  <si>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</si>
  <si>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</si>
  <si>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</si>
  <si>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</si>
  <si>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</si>
  <si>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</si>
  <si>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</si>
  <si>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</si>
  <si>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</si>
  <si>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</si>
  <si>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</si>
  <si>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</si>
  <si>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</si>
  <si>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</si>
  <si>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</si>
  <si>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</si>
  <si>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</si>
  <si>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</si>
  <si>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</si>
  <si>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</si>
  <si>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</si>
  <si>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</si>
  <si>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</si>
  <si>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</si>
  <si>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</si>
  <si>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</si>
  <si>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</si>
  <si>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</si>
  <si>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</si>
  <si>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</si>
  <si>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</si>
  <si>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</si>
  <si>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</si>
  <si>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</si>
  <si>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</si>
  <si>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</si>
  <si>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</si>
  <si>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</si>
  <si>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</si>
  <si>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</si>
  <si>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</si>
  <si>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</si>
  <si>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</si>
  <si>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</si>
  <si>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</si>
  <si>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</si>
  <si>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</si>
  <si>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</si>
  <si>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</si>
  <si>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</si>
  <si>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</si>
  <si>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</si>
  <si>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</si>
  <si>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</si>
  <si>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</si>
  <si>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</si>
  <si>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</si>
  <si>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</si>
  <si>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</si>
  <si>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</si>
  <si>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</si>
  <si>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</si>
  <si>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</si>
  <si>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</si>
  <si>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</si>
  <si>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</si>
  <si>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</si>
  <si>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</si>
  <si>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</si>
  <si>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</si>
  <si>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</si>
  <si>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</si>
  <si>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</si>
  <si>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</si>
  <si>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</si>
  <si>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</si>
  <si>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</si>
  <si>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</si>
  <si>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</si>
  <si>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</si>
  <si>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</si>
  <si>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</si>
  <si>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</si>
  <si>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</si>
  <si>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</si>
  <si>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</si>
  <si>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</si>
  <si>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</si>
  <si>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</si>
  <si>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</si>
  <si>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</si>
  <si>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</si>
  <si>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</si>
  <si>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</si>
  <si>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</si>
  <si>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</si>
  <si>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</si>
  <si>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</si>
  <si>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</si>
  <si>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</si>
  <si>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</si>
  <si>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</si>
  <si>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</si>
  <si>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</si>
  <si>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</si>
  <si>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</si>
  <si>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</si>
  <si>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</si>
  <si>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</si>
  <si>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</si>
  <si>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</si>
  <si>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</si>
  <si>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</si>
  <si>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</si>
  <si>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</si>
  <si>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</si>
  <si>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</si>
  <si>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</si>
  <si>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</si>
  <si>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</si>
  <si>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</si>
  <si>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</si>
  <si>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</si>
  <si>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</si>
  <si>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</si>
  <si>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</si>
  <si>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</si>
  <si>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</si>
  <si>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</si>
  <si>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</si>
  <si>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</si>
  <si>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</si>
  <si>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</si>
  <si>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</si>
  <si>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</si>
  <si>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</si>
  <si>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</si>
  <si>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</si>
  <si>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</si>
  <si>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</si>
  <si>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</si>
  <si>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</si>
  <si>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</si>
  <si>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</si>
  <si>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</si>
  <si>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</si>
  <si>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</si>
  <si>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</si>
  <si>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</si>
  <si>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</si>
  <si>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</si>
  <si>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</si>
  <si>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</si>
  <si>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</si>
  <si>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</si>
  <si>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</si>
  <si>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</si>
  <si>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</si>
  <si>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</si>
  <si>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</si>
  <si>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</si>
  <si>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</si>
  <si>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</si>
  <si>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</si>
  <si>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</si>
  <si>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</si>
  <si>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</si>
  <si>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</si>
  <si>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</si>
  <si>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</si>
  <si>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</si>
  <si>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</si>
  <si>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</si>
  <si>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</si>
  <si>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</si>
  <si>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</si>
  <si>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</si>
  <si>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</si>
  <si>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</si>
  <si>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</si>
  <si>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</si>
  <si>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</si>
  <si>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</si>
  <si>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</si>
  <si>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</si>
  <si>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</si>
  <si>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</si>
  <si>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</si>
  <si>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</si>
  <si>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</si>
  <si>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</si>
  <si>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</si>
  <si>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</si>
  <si>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</si>
  <si>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</si>
  <si>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</si>
  <si>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</si>
  <si>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</si>
  <si>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</si>
  <si>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</si>
  <si>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</si>
  <si>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</si>
  <si>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</si>
  <si>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</si>
  <si>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</si>
  <si>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</si>
  <si>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</si>
  <si>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</si>
  <si>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</si>
  <si>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</si>
  <si>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</si>
  <si>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</si>
  <si>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</si>
  <si>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</si>
  <si>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</si>
  <si>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</si>
  <si>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</si>
  <si>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</si>
  <si>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</si>
  <si>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</si>
  <si>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</si>
  <si>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</si>
  <si>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</si>
  <si>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</si>
  <si>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</si>
  <si>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</si>
  <si>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</si>
  <si>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</si>
  <si>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</si>
  <si>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</si>
  <si>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</si>
  <si>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</si>
  <si>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</si>
  <si>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</si>
  <si>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</si>
  <si>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</si>
  <si>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</si>
  <si>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</si>
  <si>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</si>
  <si>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</si>
  <si>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</si>
  <si>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</si>
  <si>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</si>
  <si>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</si>
  <si>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</si>
  <si>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</si>
  <si>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</si>
  <si>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</si>
  <si>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</si>
  <si>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</si>
  <si>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</si>
  <si>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</si>
  <si>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</si>
  <si>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</si>
  <si>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</si>
  <si>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</si>
  <si>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</si>
  <si>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</si>
  <si>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</si>
  <si>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</si>
  <si>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</si>
  <si>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</si>
  <si>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</si>
  <si>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</si>
  <si>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</si>
  <si>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</si>
  <si>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</si>
  <si>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</si>
  <si>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</si>
  <si>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</si>
  <si>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</si>
  <si>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</si>
  <si>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</si>
  <si>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</si>
  <si>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</si>
  <si>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</si>
  <si>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</si>
  <si>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</si>
  <si>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</si>
  <si>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</si>
  <si>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</si>
  <si>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</si>
  <si>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</si>
  <si>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</si>
  <si>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</si>
  <si>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</si>
  <si>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</si>
  <si>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</si>
  <si>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</si>
  <si>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</si>
  <si>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</si>
  <si>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</si>
  <si>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</si>
  <si>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</si>
  <si>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</si>
  <si>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</si>
  <si>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</si>
  <si>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</si>
  <si>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</si>
  <si>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</si>
  <si>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</si>
  <si>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</si>
  <si>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</si>
  <si>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</si>
  <si>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</si>
  <si>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</si>
  <si>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</si>
  <si>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</si>
  <si>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</si>
  <si>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</si>
  <si>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</si>
  <si>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</si>
  <si>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</si>
  <si>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</si>
  <si>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</si>
  <si>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</si>
  <si>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</si>
  <si>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</si>
  <si>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</si>
  <si>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</si>
  <si>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</si>
  <si>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</si>
  <si>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</si>
  <si>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</si>
  <si>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</si>
  <si>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</si>
  <si>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</si>
  <si>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</si>
  <si>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</si>
  <si>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</si>
  <si>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</si>
  <si>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</si>
  <si>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</si>
  <si>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</si>
  <si>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</si>
  <si>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</si>
  <si>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</si>
  <si>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</si>
  <si>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</si>
  <si>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</si>
  <si>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</si>
  <si>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</si>
  <si>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</si>
  <si>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</si>
  <si>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</si>
  <si>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</si>
  <si>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</si>
  <si>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</si>
  <si>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</si>
  <si>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</si>
  <si>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</si>
  <si>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</si>
  <si>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</si>
  <si>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</si>
  <si>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</si>
  <si>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</si>
  <si>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</si>
  <si>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</si>
  <si>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</si>
  <si>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</si>
  <si>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</si>
  <si>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</si>
  <si>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</si>
  <si>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</si>
  <si>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</si>
  <si>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</si>
  <si>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</si>
  <si>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</si>
  <si>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</si>
  <si>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</si>
  <si>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</si>
  <si>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</si>
  <si>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</si>
  <si>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</si>
  <si>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</si>
  <si>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</si>
  <si>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</si>
  <si>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</si>
  <si>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</si>
  <si>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</si>
  <si>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</si>
  <si>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</si>
  <si>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</si>
  <si>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</si>
  <si>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</si>
  <si>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</si>
  <si>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</si>
  <si>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</si>
  <si>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</si>
  <si>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</si>
  <si>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</si>
  <si>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</si>
  <si>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</si>
  <si>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</si>
  <si>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</si>
  <si>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</si>
  <si>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</si>
  <si>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</si>
  <si>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</si>
  <si>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</si>
  <si>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</si>
  <si>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</si>
  <si>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</si>
  <si>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</si>
  <si>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</si>
  <si>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</si>
  <si>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</si>
  <si>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</si>
  <si>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</si>
  <si>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</si>
  <si>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</si>
  <si>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</si>
  <si>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</si>
  <si>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</si>
  <si>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</si>
  <si>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</si>
  <si>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</si>
  <si>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</si>
  <si>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</si>
  <si>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</si>
  <si>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</si>
  <si>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</si>
  <si>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</si>
  <si>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</si>
  <si>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</si>
  <si>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</si>
  <si>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</si>
  <si>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</si>
  <si>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</si>
  <si>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</si>
  <si>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</si>
  <si>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</si>
  <si>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</si>
  <si>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</si>
  <si>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</si>
  <si>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</si>
  <si>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</si>
  <si>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</si>
  <si>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</si>
  <si>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</si>
  <si>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</si>
  <si>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</si>
  <si>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</si>
  <si>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</si>
  <si>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</si>
  <si>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</si>
  <si>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</si>
  <si>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</si>
  <si>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</si>
  <si>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</si>
  <si>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</si>
  <si>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</si>
  <si>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</si>
  <si>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</si>
  <si>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</si>
  <si>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</si>
  <si>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</si>
  <si>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</si>
  <si>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</si>
  <si>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</si>
  <si>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</si>
  <si>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</si>
  <si>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</si>
  <si>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</si>
  <si>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</si>
  <si>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</si>
  <si>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</si>
  <si>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</si>
  <si>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</si>
  <si>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</si>
  <si>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</si>
  <si>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</si>
  <si>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</si>
  <si>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</si>
  <si>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</si>
  <si>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</si>
  <si>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</si>
  <si>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</si>
  <si>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</si>
  <si>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</si>
  <si>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</si>
  <si>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</si>
  <si>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</si>
  <si>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</si>
  <si>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</si>
  <si>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</si>
  <si>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</si>
  <si>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</si>
  <si>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</si>
  <si>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</si>
  <si>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</si>
  <si>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</si>
  <si>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</si>
  <si>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</si>
  <si>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</si>
  <si>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</si>
  <si>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</si>
  <si>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</si>
  <si>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</si>
  <si>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</si>
  <si>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</si>
  <si>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</si>
  <si>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</si>
  <si>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</si>
  <si>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</si>
  <si>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</si>
  <si>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</si>
  <si>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</si>
  <si>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</si>
  <si>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</si>
  <si>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</si>
  <si>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</si>
  <si>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</si>
  <si>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</si>
  <si>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</si>
  <si>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</si>
  <si>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</si>
  <si>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</si>
  <si>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</si>
  <si>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</si>
  <si>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</si>
  <si>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</si>
  <si>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</si>
  <si>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</si>
  <si>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</si>
  <si>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</si>
  <si>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</si>
  <si>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</si>
  <si>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</si>
  <si>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</si>
  <si>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</si>
  <si>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</si>
  <si>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</si>
  <si>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</si>
  <si>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</si>
  <si>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</si>
  <si>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</si>
  <si>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</si>
  <si>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</si>
  <si>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</si>
  <si>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</si>
  <si>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</si>
  <si>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</si>
  <si>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</si>
  <si>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</si>
  <si>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</si>
  <si>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</si>
  <si>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</si>
  <si>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</si>
  <si>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</si>
  <si>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</si>
  <si>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</si>
  <si>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</si>
  <si>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</si>
  <si>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</si>
  <si>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</si>
  <si>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</si>
  <si>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</si>
  <si>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</si>
  <si>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</si>
  <si>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</si>
  <si>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</si>
  <si>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</si>
  <si>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</si>
  <si>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</si>
  <si>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</si>
  <si>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</si>
  <si>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</si>
  <si>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</si>
  <si>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</si>
  <si>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</si>
  <si>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</si>
  <si>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</si>
  <si>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</si>
  <si>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</si>
  <si>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</si>
  <si>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</si>
  <si>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</si>
  <si>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</si>
  <si>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</si>
  <si>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</si>
  <si>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</si>
  <si>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</si>
  <si>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</si>
  <si>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</si>
  <si>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</si>
  <si>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</si>
  <si>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</si>
  <si>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</si>
  <si>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</si>
  <si>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</si>
  <si>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</si>
  <si>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</si>
  <si>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</si>
  <si>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</si>
  <si>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</si>
  <si>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</si>
  <si>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</si>
  <si>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</si>
  <si>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</si>
  <si>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</si>
  <si>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</si>
  <si>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</si>
  <si>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</si>
  <si>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</si>
  <si>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</si>
  <si>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</si>
  <si>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</si>
  <si>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</si>
  <si>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</si>
  <si>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</si>
  <si>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</si>
  <si>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</si>
  <si>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</si>
  <si>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</si>
  <si>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</si>
  <si>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</si>
  <si>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</si>
  <si>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</si>
  <si>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</si>
  <si>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</si>
  <si>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</si>
  <si>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</si>
  <si>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</si>
  <si>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</si>
  <si>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</si>
  <si>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</si>
  <si>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</si>
  <si>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</si>
  <si>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</si>
  <si>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</si>
  <si>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</si>
  <si>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</si>
  <si>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</si>
  <si>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</si>
  <si>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</si>
  <si>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</si>
  <si>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</si>
  <si>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</si>
  <si>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</si>
  <si>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</si>
  <si>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</si>
  <si>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</si>
  <si>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</si>
  <si>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</si>
  <si>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</si>
  <si>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</si>
  <si>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</si>
  <si>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</si>
  <si>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</si>
  <si>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</si>
  <si>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</si>
  <si>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</si>
  <si>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</si>
  <si>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</si>
  <si>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</si>
  <si>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</si>
  <si>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</si>
  <si>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</si>
  <si>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</si>
  <si>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</si>
  <si>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</si>
  <si>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</si>
  <si>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</si>
  <si>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</si>
  <si>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</si>
  <si>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</si>
  <si>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</si>
  <si>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</si>
  <si>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</si>
  <si>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</si>
  <si>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</si>
  <si>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</si>
  <si>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</si>
  <si>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</si>
  <si>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</si>
  <si>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</si>
  <si>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</si>
  <si>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</si>
  <si>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</si>
  <si>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</si>
  <si>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</si>
  <si>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</si>
  <si>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</si>
  <si>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</si>
  <si>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</si>
  <si>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</si>
  <si>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</si>
  <si>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</si>
  <si>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</si>
  <si>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</si>
  <si>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</si>
  <si>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</si>
  <si>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</si>
  <si>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</si>
  <si>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</si>
  <si>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</si>
  <si>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</si>
  <si>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</si>
  <si>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</si>
  <si>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</si>
  <si>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</si>
  <si>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</si>
  <si>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</si>
  <si>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</si>
  <si>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</si>
  <si>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</si>
  <si>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</si>
  <si>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</si>
  <si>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</si>
  <si>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</si>
  <si>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</si>
  <si>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</si>
  <si>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</si>
  <si>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</si>
  <si>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</si>
  <si>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</si>
  <si>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</si>
  <si>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</si>
  <si>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</si>
  <si>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</si>
  <si>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</si>
  <si>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</si>
  <si>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</si>
  <si>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</si>
  <si>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</si>
  <si>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</si>
  <si>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</si>
  <si>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</si>
  <si>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</si>
  <si>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</si>
  <si>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</si>
  <si>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</si>
  <si>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</si>
  <si>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</si>
  <si>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</si>
  <si>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</si>
  <si>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</si>
  <si>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</si>
  <si>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</si>
  <si>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</si>
  <si>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</si>
  <si>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</si>
  <si>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</si>
  <si>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</si>
  <si>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</si>
  <si>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</si>
  <si>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</si>
  <si>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</si>
  <si>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</si>
  <si>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</si>
  <si>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</si>
  <si>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</si>
  <si>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</si>
  <si>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</si>
  <si>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</si>
  <si>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</si>
  <si>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</si>
  <si>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</si>
  <si>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</si>
  <si>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</si>
  <si>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</si>
  <si>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</si>
  <si>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</si>
  <si>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</si>
  <si>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</si>
  <si>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</si>
  <si>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</si>
  <si>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</si>
  <si>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</si>
  <si>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</si>
  <si>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</si>
  <si>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</si>
  <si>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</si>
  <si>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</si>
  <si>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</si>
  <si>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</si>
  <si>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</si>
  <si>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</si>
  <si>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</si>
  <si>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</si>
  <si>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</si>
  <si>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</si>
  <si>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</si>
  <si>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</si>
  <si>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</si>
  <si>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</si>
  <si>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</si>
  <si>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</si>
  <si>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</si>
  <si>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</si>
  <si>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</si>
  <si>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</si>
  <si>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</si>
  <si>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</si>
  <si>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</si>
  <si>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</si>
  <si>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</si>
  <si>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</si>
  <si>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</si>
  <si>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</si>
  <si>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</si>
  <si>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</si>
  <si>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</si>
  <si>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</si>
  <si>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</si>
  <si>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</si>
  <si>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</si>
  <si>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</si>
  <si>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</si>
  <si>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</si>
  <si>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</si>
  <si>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</si>
  <si>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</si>
  <si>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</si>
  <si>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</si>
  <si>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</si>
  <si>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</si>
  <si>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</si>
  <si>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</si>
  <si>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</si>
  <si>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</si>
  <si>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</si>
  <si>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</si>
  <si>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</si>
  <si>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</si>
  <si>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</si>
  <si>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</si>
  <si>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</si>
  <si>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</si>
  <si>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</si>
  <si>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</si>
  <si>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</si>
  <si>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</si>
  <si>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</si>
  <si>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</si>
  <si>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</si>
  <si>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</si>
  <si>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</si>
  <si>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</si>
  <si>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</si>
  <si>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</si>
  <si>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</si>
  <si>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</si>
  <si>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</si>
  <si>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</si>
  <si>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</si>
  <si>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</si>
  <si>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</si>
  <si>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</si>
  <si>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</si>
  <si>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</si>
  <si>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</si>
  <si>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</si>
  <si>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</si>
  <si>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</si>
  <si>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</si>
  <si>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</si>
  <si>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</si>
  <si>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</si>
  <si>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</si>
  <si>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</si>
  <si>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</si>
  <si>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</si>
  <si>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</si>
  <si>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</si>
  <si>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</si>
  <si>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</si>
  <si>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</si>
  <si>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</si>
  <si>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</si>
  <si>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</si>
  <si>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</si>
  <si>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</si>
  <si>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</si>
  <si>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</si>
  <si>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</si>
  <si>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</si>
  <si>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</si>
  <si>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</si>
  <si>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</si>
  <si>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</si>
  <si>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</si>
  <si>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</si>
  <si>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</si>
  <si>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</si>
  <si>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</si>
  <si>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</si>
  <si>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</si>
  <si>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</si>
  <si>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</si>
  <si>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</si>
  <si>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</si>
  <si>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</si>
  <si>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</si>
  <si>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</si>
  <si>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</si>
  <si>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</si>
  <si>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</si>
  <si>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</si>
  <si>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</si>
  <si>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</si>
  <si>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</si>
  <si>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</si>
  <si>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</si>
  <si>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</si>
  <si>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</si>
  <si>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</si>
  <si>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</si>
  <si>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</si>
  <si>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</si>
  <si>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</si>
  <si>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</si>
  <si>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</si>
  <si>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</si>
  <si>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</si>
  <si>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</si>
  <si>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</si>
  <si>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</si>
  <si>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</si>
  <si>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</si>
  <si>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</si>
  <si>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</si>
  <si>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</si>
  <si>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</si>
  <si>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</si>
  <si>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</si>
  <si>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</si>
  <si>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</si>
  <si>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</si>
  <si>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</si>
  <si>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</si>
  <si>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</si>
  <si>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</si>
  <si>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</si>
  <si>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</si>
  <si>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</si>
  <si>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</si>
  <si>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</si>
  <si>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</si>
  <si>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</si>
  <si>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</si>
  <si>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</si>
  <si>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</si>
  <si>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</si>
  <si>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</si>
  <si>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</si>
  <si>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</si>
  <si>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</si>
  <si>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</si>
  <si>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</si>
  <si>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</si>
  <si>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</si>
  <si>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</si>
  <si>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</si>
  <si>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</si>
  <si>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</si>
  <si>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</si>
  <si>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</si>
  <si>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</si>
  <si>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</si>
  <si>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</si>
  <si>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</si>
  <si>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</si>
  <si>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</si>
  <si>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</si>
  <si>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</si>
  <si>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</si>
  <si>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</si>
  <si>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</si>
  <si>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</si>
  <si>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</si>
  <si>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</si>
  <si>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</si>
  <si>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</si>
  <si>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</si>
  <si>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</si>
  <si>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</si>
  <si>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</si>
  <si>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</si>
  <si>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</si>
  <si>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</si>
  <si>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</si>
  <si>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</si>
  <si>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</si>
  <si>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</si>
  <si>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</si>
  <si>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</si>
  <si>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</si>
  <si>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</si>
  <si>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</si>
  <si>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</si>
  <si>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</si>
  <si>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</si>
  <si>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</si>
  <si>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</si>
  <si>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</si>
  <si>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</si>
  <si>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</si>
  <si>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</si>
  <si>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</si>
  <si>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</si>
  <si>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</si>
  <si>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</si>
  <si>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</si>
  <si>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</si>
  <si>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</si>
  <si>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</si>
  <si>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</si>
  <si>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</si>
  <si>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</si>
  <si>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</si>
  <si>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</si>
  <si>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</si>
  <si>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</si>
  <si>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</si>
  <si>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</si>
  <si>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</si>
  <si>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</si>
  <si>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</si>
  <si>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</si>
  <si>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</si>
  <si>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</si>
  <si>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</si>
  <si>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</si>
  <si>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</si>
  <si>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</si>
  <si>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</si>
  <si>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</si>
  <si>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</si>
  <si>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</si>
  <si>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</si>
  <si>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</si>
  <si>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</si>
  <si>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</si>
  <si>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</si>
  <si>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</si>
  <si>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</si>
  <si>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</si>
  <si>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</si>
  <si>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</si>
  <si>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</si>
  <si>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</si>
  <si>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</si>
  <si>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</si>
  <si>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</si>
  <si>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</si>
  <si>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</si>
  <si>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</si>
  <si>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</si>
  <si>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</si>
  <si>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</si>
  <si>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</si>
  <si>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</si>
  <si>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</si>
  <si>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</si>
  <si>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</si>
  <si>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</si>
  <si>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</si>
  <si>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</si>
  <si>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</si>
  <si>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</si>
  <si>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</si>
  <si>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</si>
  <si>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</si>
  <si>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</si>
  <si>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</si>
  <si>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</si>
  <si>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</si>
  <si>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</si>
  <si>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</si>
  <si>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</si>
  <si>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</si>
  <si>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</si>
  <si>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</si>
  <si>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</si>
  <si>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</si>
  <si>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</si>
  <si>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</si>
  <si>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</si>
  <si>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</si>
  <si>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</si>
  <si>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</si>
  <si>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</si>
  <si>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</si>
  <si>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</si>
  <si>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</si>
  <si>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</si>
  <si>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</si>
  <si>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</si>
  <si>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</si>
  <si>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</si>
  <si>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</si>
  <si>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</si>
  <si>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</si>
  <si>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</si>
  <si>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</si>
  <si>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</si>
  <si>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</si>
  <si>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</si>
  <si>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</si>
  <si>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</si>
  <si>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</si>
  <si>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</si>
  <si>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</si>
  <si>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</si>
  <si>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</si>
  <si>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</si>
  <si>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</si>
  <si>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</si>
  <si>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</si>
  <si>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</si>
  <si>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</si>
  <si>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</si>
  <si>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</si>
  <si>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</si>
  <si>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</si>
  <si>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</si>
  <si>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</si>
  <si>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</si>
  <si>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</si>
  <si>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</si>
  <si>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</si>
  <si>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</si>
  <si>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</si>
  <si>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</si>
  <si>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</si>
  <si>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</si>
  <si>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</si>
  <si>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</si>
  <si>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</si>
  <si>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</si>
  <si>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</si>
  <si>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</si>
  <si>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</si>
  <si>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</si>
  <si>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</si>
  <si>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</si>
  <si>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</si>
  <si>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</si>
  <si>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</si>
  <si>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</si>
  <si>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</si>
  <si>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</si>
  <si>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</si>
  <si>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</si>
  <si>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</si>
  <si>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</si>
  <si>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</si>
  <si>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</si>
  <si>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</si>
  <si>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</si>
  <si>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</si>
  <si>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</si>
  <si>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</si>
  <si>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</si>
  <si>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</si>
  <si>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</si>
  <si>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</si>
  <si>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</si>
  <si>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</si>
  <si>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</si>
  <si>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</si>
  <si>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</si>
  <si>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</si>
  <si>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</si>
  <si>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</si>
  <si>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</si>
  <si>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</si>
  <si>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</si>
  <si>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</si>
  <si>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</si>
  <si>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</si>
  <si>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</si>
  <si>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</si>
  <si>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</si>
  <si>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</si>
  <si>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</si>
  <si>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</si>
  <si>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</si>
  <si>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</si>
  <si>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</si>
  <si>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</si>
  <si>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</si>
  <si>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</si>
  <si>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</si>
  <si>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</si>
  <si>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</si>
  <si>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</si>
  <si>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</si>
  <si>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</si>
  <si>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</si>
  <si>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</si>
  <si>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</si>
  <si>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</si>
  <si>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</si>
  <si>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</si>
  <si>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</si>
  <si>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</si>
  <si>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</si>
  <si>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</si>
  <si>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</si>
  <si>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</si>
  <si>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</si>
  <si>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</si>
  <si>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</si>
  <si>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</si>
  <si>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</si>
  <si>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</si>
  <si>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</si>
  <si>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</si>
  <si>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</si>
  <si>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</si>
  <si>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</si>
  <si>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</si>
  <si>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</si>
  <si>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</si>
  <si>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</si>
  <si>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</si>
  <si>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</si>
  <si>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</si>
  <si>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</si>
  <si>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</si>
  <si>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</si>
  <si>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</si>
  <si>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</si>
  <si>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</si>
  <si>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</si>
  <si>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</si>
  <si>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</si>
  <si>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</si>
  <si>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</si>
  <si>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</si>
  <si>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</si>
  <si>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</si>
  <si>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</si>
  <si>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</si>
  <si>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</si>
  <si>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</si>
  <si>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</si>
  <si>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</si>
  <si>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</si>
  <si>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</si>
  <si>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</si>
  <si>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</si>
  <si>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</si>
  <si>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</si>
  <si>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</si>
  <si>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</si>
  <si>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</si>
  <si>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</si>
  <si>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</si>
  <si>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</si>
  <si>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</si>
  <si>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</si>
  <si>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</si>
  <si>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</si>
  <si>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</si>
  <si>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</si>
  <si>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</si>
  <si>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</si>
  <si>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</si>
  <si>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</si>
  <si>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</si>
  <si>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</si>
  <si>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</si>
  <si>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</si>
  <si>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</si>
  <si>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</si>
  <si>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</si>
  <si>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</si>
  <si>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</si>
  <si>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</si>
  <si>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</si>
  <si>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</si>
  <si>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</si>
  <si>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</si>
  <si>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</si>
  <si>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</si>
  <si>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</si>
  <si>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</si>
  <si>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</si>
  <si>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</si>
  <si>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</si>
  <si>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</si>
  <si>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</si>
  <si>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</si>
  <si>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</si>
  <si>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</si>
  <si>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</si>
  <si>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</si>
  <si>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</si>
  <si>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</si>
  <si>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</si>
  <si>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</si>
  <si>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</si>
  <si>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</si>
  <si>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</si>
  <si>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</si>
  <si>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</si>
  <si>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</si>
  <si>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</si>
  <si>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</si>
  <si>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</si>
  <si>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</si>
  <si>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</si>
  <si>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</si>
  <si>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</si>
  <si>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</si>
  <si>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</si>
  <si>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</si>
  <si>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</si>
  <si>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</si>
  <si>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</si>
  <si>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</si>
  <si>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</si>
  <si>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</si>
  <si>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</si>
  <si>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</si>
  <si>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</si>
  <si>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</si>
  <si>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</si>
  <si>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</si>
  <si>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</si>
  <si>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</si>
  <si>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</si>
  <si>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</si>
  <si>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</si>
  <si>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</si>
  <si>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</si>
  <si>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</si>
  <si>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</si>
  <si>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</si>
  <si>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</si>
  <si>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</si>
  <si>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</si>
  <si>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</si>
  <si>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</si>
  <si>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</si>
  <si>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</si>
  <si>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</si>
  <si>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</si>
  <si>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</si>
  <si>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</si>
  <si>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</si>
  <si>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</si>
  <si>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</si>
  <si>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</si>
  <si>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</si>
  <si>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</si>
  <si>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</si>
  <si>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</si>
  <si>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</si>
  <si>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</si>
  <si>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</si>
  <si>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</si>
  <si>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</si>
  <si>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</si>
  <si>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</si>
  <si>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</si>
  <si>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</si>
  <si>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</si>
  <si>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</si>
  <si>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</si>
  <si>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</si>
  <si>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</si>
  <si>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</si>
  <si>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</si>
  <si>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</si>
  <si>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</si>
  <si>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</si>
  <si>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</si>
  <si>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</si>
  <si>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</si>
  <si>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</si>
  <si>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</si>
  <si>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</si>
  <si>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</si>
  <si>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</si>
  <si>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</si>
  <si>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</si>
  <si>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</si>
  <si>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</si>
  <si>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</si>
  <si>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</si>
  <si>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</si>
  <si>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</si>
  <si>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</si>
  <si>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</si>
  <si>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</si>
  <si>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</si>
  <si>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</si>
  <si>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</si>
  <si>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</si>
  <si>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</si>
  <si>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</si>
  <si>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</si>
  <si>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</si>
  <si>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</si>
  <si>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</si>
  <si>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</si>
  <si>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</si>
  <si>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</si>
  <si>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</si>
  <si>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</si>
  <si>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</si>
  <si>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</si>
  <si>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</si>
  <si>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</si>
  <si>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</si>
  <si>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</si>
  <si>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</si>
  <si>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</si>
  <si>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</si>
  <si>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</si>
  <si>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</si>
  <si>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</si>
  <si>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</si>
  <si>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</si>
  <si>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</si>
  <si>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</si>
  <si>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</si>
  <si>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</si>
  <si>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</si>
  <si>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</si>
  <si>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</si>
  <si>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</si>
  <si>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</si>
  <si>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</si>
  <si>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</si>
  <si>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</si>
  <si>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</si>
  <si>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</si>
  <si>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</si>
  <si>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</si>
  <si>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</si>
  <si>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</si>
  <si>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</si>
  <si>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</si>
  <si>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</si>
  <si>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</si>
  <si>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</si>
  <si>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</si>
  <si>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</si>
  <si>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</si>
  <si>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</si>
  <si>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</si>
  <si>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</si>
  <si>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</si>
  <si>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</si>
  <si>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</si>
  <si>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</si>
  <si>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</si>
  <si>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</si>
  <si>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</si>
  <si>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</si>
  <si>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</si>
  <si>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</si>
  <si>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</si>
  <si>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</si>
  <si>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</si>
  <si>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</si>
  <si>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</si>
  <si>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</si>
  <si>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</si>
  <si>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</si>
  <si>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</si>
  <si>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</si>
  <si>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</si>
  <si>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</si>
  <si>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</si>
  <si>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</si>
  <si>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</si>
  <si>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</si>
  <si>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</si>
  <si>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</si>
  <si>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</si>
  <si>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</si>
  <si>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</si>
  <si>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</si>
  <si>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</si>
  <si>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</si>
  <si>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</si>
  <si>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</si>
  <si>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</si>
  <si>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</si>
  <si>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</si>
  <si>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</si>
  <si>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</si>
  <si>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</si>
  <si>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</si>
  <si>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</si>
  <si>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</si>
  <si>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</si>
  <si>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</si>
  <si>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</si>
  <si>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</si>
  <si>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</si>
  <si>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</si>
  <si>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</si>
  <si>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</si>
  <si>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</si>
  <si>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</si>
  <si>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</si>
  <si>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</si>
  <si>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</si>
  <si>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</si>
  <si>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</si>
  <si>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</si>
  <si>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</si>
  <si>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</si>
  <si>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</si>
  <si>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</si>
  <si>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</si>
  <si>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</si>
  <si>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</si>
  <si>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</si>
  <si>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</si>
  <si>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</si>
  <si>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</si>
  <si>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</si>
  <si>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</si>
  <si>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</si>
  <si>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</si>
  <si>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</si>
  <si>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</si>
  <si>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</si>
  <si>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</si>
  <si>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</si>
  <si>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</si>
  <si>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</si>
  <si>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</si>
  <si>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</si>
  <si>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</si>
  <si>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</si>
  <si>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</si>
  <si>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</si>
  <si>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</si>
  <si>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</si>
  <si>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</si>
  <si>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</si>
  <si>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</si>
  <si>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</si>
  <si>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</si>
  <si>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</si>
  <si>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</si>
  <si>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</si>
  <si>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</si>
  <si>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</si>
  <si>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</si>
  <si>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</si>
  <si>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</si>
  <si>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</si>
  <si>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</si>
  <si>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</si>
  <si>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</si>
  <si>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</si>
  <si>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</si>
  <si>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</si>
  <si>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</si>
  <si>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</si>
  <si>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</si>
  <si>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</si>
  <si>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</si>
  <si>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</si>
  <si>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</si>
  <si>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</si>
  <si>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</si>
  <si>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</si>
  <si>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</si>
  <si>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</si>
  <si>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</si>
  <si>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</si>
  <si>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</si>
  <si>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</si>
  <si>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</si>
  <si>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</si>
  <si>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</si>
  <si>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</si>
  <si>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</si>
  <si>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</si>
  <si>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</si>
  <si>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</si>
  <si>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</si>
  <si>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</si>
  <si>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</si>
  <si>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</si>
  <si>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</si>
  <si>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</si>
  <si>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</si>
  <si>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</si>
  <si>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</si>
  <si>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</si>
  <si>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</si>
  <si>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</si>
  <si>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</si>
  <si>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</si>
  <si>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</si>
  <si>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</si>
  <si>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</si>
  <si>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</si>
  <si>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</si>
  <si>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</si>
  <si>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</si>
  <si>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</si>
  <si>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</si>
  <si>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</si>
  <si>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</si>
  <si>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</si>
  <si>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</si>
  <si>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</si>
  <si>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</si>
  <si>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</si>
  <si>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</si>
  <si>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</si>
  <si>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</si>
  <si>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</si>
  <si>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</si>
  <si>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</si>
  <si>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</si>
  <si>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</si>
  <si>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</si>
  <si>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</si>
  <si>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</si>
  <si>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</si>
  <si>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</si>
  <si>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</si>
  <si>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</si>
  <si>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</si>
  <si>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</si>
  <si>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</si>
  <si>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</si>
  <si>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</si>
  <si>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</si>
  <si>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</si>
  <si>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</si>
  <si>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</si>
  <si>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</si>
  <si>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</si>
  <si>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</si>
  <si>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</si>
  <si>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</si>
  <si>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</si>
  <si>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</si>
  <si>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</si>
  <si>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</si>
  <si>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</si>
  <si>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</si>
  <si>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</si>
  <si>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</si>
  <si>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</si>
  <si>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</si>
  <si>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</si>
  <si>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</si>
  <si>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</si>
  <si>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</si>
  <si>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</si>
  <si>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</si>
  <si>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</si>
  <si>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</si>
  <si>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</si>
  <si>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</si>
  <si>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</si>
  <si>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</si>
  <si>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</si>
  <si>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</si>
  <si>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</si>
  <si>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</si>
  <si>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</si>
  <si>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</si>
  <si>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</si>
  <si>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</si>
  <si>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</si>
  <si>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</si>
  <si>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</si>
  <si>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</si>
  <si>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</si>
  <si>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</si>
  <si>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</si>
  <si>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</si>
  <si>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</si>
  <si>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</si>
  <si>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</si>
  <si>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</si>
  <si>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</si>
  <si>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</si>
  <si>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</si>
  <si>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</si>
  <si>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</si>
  <si>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</si>
  <si>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</si>
  <si>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</si>
  <si>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</si>
  <si>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</si>
  <si>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</si>
  <si>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</si>
  <si>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</si>
  <si>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</si>
  <si>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</si>
  <si>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</si>
  <si>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</si>
  <si>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</si>
  <si>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</si>
  <si>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</si>
  <si>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</si>
  <si>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</si>
  <si>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</si>
  <si>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</si>
  <si>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</si>
  <si>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</si>
  <si>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</si>
  <si>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</si>
  <si>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</si>
  <si>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</si>
  <si>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</si>
  <si>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</si>
  <si>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</si>
  <si>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</si>
  <si>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</si>
  <si>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</si>
  <si>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</si>
  <si>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</si>
  <si>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</si>
  <si>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</si>
  <si>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</si>
  <si>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</si>
  <si>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</si>
  <si>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</si>
  <si>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</si>
  <si>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</si>
  <si>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</si>
  <si>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</si>
  <si>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</si>
  <si>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</si>
  <si>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</si>
  <si>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</si>
  <si>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</si>
  <si>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</si>
  <si>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</si>
  <si>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</si>
  <si>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</si>
  <si>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</si>
  <si>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</si>
  <si>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</si>
  <si>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</si>
  <si>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</si>
  <si>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</si>
  <si>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</si>
  <si>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</si>
  <si>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</si>
  <si>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</si>
  <si>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</si>
  <si>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</si>
  <si>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</si>
  <si>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</si>
  <si>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</si>
  <si>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</si>
  <si>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</si>
  <si>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</si>
  <si>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</si>
  <si>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</si>
  <si>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</si>
  <si>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</si>
  <si>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</si>
  <si>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</si>
  <si>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</si>
  <si>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</si>
  <si>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</si>
  <si>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</si>
  <si>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</si>
  <si>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</si>
  <si>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</si>
  <si>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</si>
  <si>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</si>
  <si>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</si>
  <si>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</si>
  <si>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</si>
  <si>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</si>
  <si>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</si>
  <si>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</si>
  <si>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</si>
  <si>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</si>
  <si>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</si>
  <si>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</si>
  <si>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</si>
  <si>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</si>
  <si>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</si>
  <si>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</si>
  <si>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</si>
  <si>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</si>
  <si>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</si>
  <si>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</si>
  <si>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</si>
  <si>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</si>
  <si>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</si>
  <si>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</si>
  <si>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</si>
  <si>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</si>
  <si>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</si>
  <si>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</si>
  <si>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</si>
  <si>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</si>
  <si>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</si>
  <si>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</si>
  <si>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</si>
  <si>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</si>
  <si>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</si>
  <si>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</si>
  <si>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</si>
  <si>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</si>
  <si>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</si>
  <si>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</si>
  <si>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</si>
  <si>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</si>
  <si>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</si>
  <si>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</si>
  <si>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</si>
  <si>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</si>
  <si>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</si>
  <si>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</si>
  <si>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</si>
  <si>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</si>
  <si>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</si>
  <si>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</si>
  <si>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</si>
  <si>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</si>
  <si>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</si>
  <si>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</si>
  <si>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</si>
  <si>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</si>
  <si>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</si>
  <si>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</si>
  <si>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</si>
  <si>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</si>
  <si>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</si>
  <si>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</si>
  <si>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</si>
  <si>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</si>
  <si>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</si>
  <si>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</si>
  <si>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</si>
  <si>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</si>
  <si>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</si>
  <si>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</si>
  <si>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</si>
  <si>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</si>
  <si>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</si>
  <si>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</si>
  <si>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</si>
  <si>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</si>
  <si>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</si>
  <si>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</si>
  <si>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</si>
  <si>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</si>
  <si>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</si>
  <si>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</si>
  <si>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</si>
  <si>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</si>
  <si>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</si>
  <si>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</si>
  <si>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</si>
  <si>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</si>
  <si>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</si>
  <si>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</si>
  <si>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</si>
  <si>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</si>
  <si>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</si>
  <si>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</si>
  <si>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</si>
  <si>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</si>
  <si>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</si>
  <si>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</si>
  <si>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</si>
  <si>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</si>
  <si>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</si>
  <si>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</si>
  <si>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</si>
  <si>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</si>
  <si>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</si>
  <si>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</si>
  <si>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</si>
  <si>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</si>
  <si>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</si>
  <si>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</si>
  <si>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</si>
  <si>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</si>
  <si>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</si>
  <si>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</si>
  <si>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</si>
  <si>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</si>
  <si>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</si>
  <si>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</si>
  <si>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</si>
  <si>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</si>
  <si>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</si>
  <si>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</si>
  <si>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</si>
  <si>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</si>
  <si>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</si>
  <si>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</si>
  <si>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</si>
  <si>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</si>
  <si>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</si>
  <si>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</si>
  <si>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</si>
  <si>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</si>
  <si>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</si>
  <si>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</si>
  <si>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</si>
  <si>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</si>
  <si>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</si>
  <si>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</si>
  <si>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</si>
  <si>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</si>
  <si>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</si>
  <si>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</si>
  <si>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</si>
  <si>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</si>
  <si>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</si>
  <si>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</si>
  <si>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</si>
  <si>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</si>
  <si>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</si>
  <si>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</si>
  <si>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</si>
  <si>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</si>
  <si>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</si>
  <si>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</si>
  <si>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</si>
  <si>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</si>
  <si>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</si>
  <si>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</si>
  <si>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</si>
  <si>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</si>
  <si>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</si>
  <si>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</si>
  <si>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</si>
  <si>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</si>
  <si>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</si>
  <si>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</si>
  <si>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</si>
  <si>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</si>
  <si>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</si>
  <si>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</si>
  <si>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</si>
  <si>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</si>
  <si>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</si>
  <si>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</si>
  <si>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</si>
  <si>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</si>
  <si>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</si>
  <si>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</si>
  <si>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</si>
  <si>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</si>
  <si>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</si>
  <si>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</si>
  <si>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</si>
  <si>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</si>
  <si>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</si>
  <si>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</si>
  <si>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</si>
  <si>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</si>
  <si>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</si>
  <si>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</si>
  <si>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</si>
  <si>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</si>
  <si>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</si>
  <si>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</si>
  <si>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</si>
  <si>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</si>
  <si>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</si>
  <si>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</si>
  <si>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</si>
  <si>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</si>
  <si>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</si>
  <si>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</si>
  <si>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</si>
  <si>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</si>
  <si>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</si>
  <si>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</si>
  <si>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</si>
  <si>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</si>
  <si>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</si>
  <si>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</si>
  <si>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</si>
  <si>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</si>
  <si>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</si>
  <si>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</si>
  <si>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</si>
  <si>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</si>
  <si>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</si>
  <si>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</si>
  <si>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</si>
  <si>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</si>
  <si>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</si>
  <si>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</si>
  <si>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</si>
  <si>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</si>
  <si>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</si>
  <si>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</si>
  <si>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</si>
  <si>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</si>
  <si>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</si>
  <si>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</si>
  <si>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</si>
  <si>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</si>
  <si>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</si>
  <si>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</si>
  <si>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</si>
  <si>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</si>
  <si>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</si>
  <si>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</si>
  <si>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</si>
  <si>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</si>
  <si>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</si>
  <si>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</si>
  <si>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</si>
  <si>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</si>
  <si>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</si>
  <si>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</si>
  <si>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</si>
  <si>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</si>
  <si>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</si>
  <si>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</si>
  <si>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</si>
  <si>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</si>
  <si>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</si>
  <si>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</si>
  <si>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</si>
  <si>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</si>
  <si>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</si>
  <si>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</si>
  <si>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</si>
  <si>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</si>
  <si>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</si>
  <si>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</si>
  <si>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</si>
  <si>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</si>
  <si>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</si>
  <si>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</si>
  <si>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</si>
  <si>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</si>
  <si>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</si>
  <si>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</si>
  <si>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</si>
  <si>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</si>
  <si>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</si>
  <si>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</si>
  <si>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</si>
  <si>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</si>
  <si>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</si>
  <si>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</si>
  <si>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</si>
  <si>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</si>
  <si>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</si>
  <si>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</si>
  <si>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</si>
  <si>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</si>
  <si>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</si>
  <si>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</si>
  <si>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</si>
  <si>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</si>
  <si>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</si>
  <si>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</si>
  <si>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</si>
  <si>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</si>
  <si>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</si>
  <si>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</si>
  <si>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</si>
  <si>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</si>
  <si>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</si>
  <si>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</si>
  <si>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</si>
  <si>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</si>
  <si>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</si>
  <si>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</si>
  <si>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</si>
  <si>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</si>
  <si>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</si>
  <si>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</si>
  <si>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</si>
  <si>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</si>
  <si>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</si>
  <si>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</si>
  <si>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</si>
  <si>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</si>
  <si>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</si>
  <si>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</si>
  <si>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</si>
  <si>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</si>
  <si>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</si>
  <si>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</si>
  <si>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</si>
  <si>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</si>
  <si>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</si>
  <si>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</si>
  <si>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</si>
  <si>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</si>
  <si>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</si>
  <si>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</si>
  <si>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</si>
  <si>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</si>
  <si>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</si>
  <si>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</si>
  <si>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</si>
  <si>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</si>
  <si>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</si>
  <si>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</si>
  <si>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</si>
  <si>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</si>
  <si>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</si>
  <si>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</si>
  <si>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</si>
  <si>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</si>
  <si>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</si>
  <si>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</si>
  <si>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</si>
  <si>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</si>
  <si>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</si>
  <si>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</si>
  <si>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</si>
  <si>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</si>
  <si>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</si>
  <si>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</si>
  <si>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</si>
  <si>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</si>
  <si>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</si>
  <si>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</si>
  <si>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</si>
  <si>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</si>
  <si>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</si>
  <si>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</si>
  <si>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</si>
  <si>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</si>
  <si>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</si>
  <si>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</si>
  <si>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</si>
  <si>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</si>
  <si>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</si>
  <si>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</si>
  <si>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</si>
  <si>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</si>
  <si>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</si>
  <si>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</si>
  <si>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</si>
  <si>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</si>
  <si>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</si>
  <si>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</si>
  <si>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</si>
  <si>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</si>
  <si>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</si>
  <si>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</si>
  <si>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</si>
  <si>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</si>
  <si>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</si>
  <si>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</si>
  <si>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</si>
  <si>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</si>
  <si>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</si>
  <si>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</si>
  <si>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</si>
  <si>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</si>
  <si>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</si>
  <si>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</si>
  <si>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</si>
  <si>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</si>
  <si>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</si>
  <si>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</si>
  <si>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</si>
  <si>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</si>
  <si>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</si>
  <si>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</si>
  <si>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</si>
  <si>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</si>
  <si>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</si>
  <si>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</si>
  <si>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</si>
  <si>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</si>
  <si>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</si>
  <si>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</si>
  <si>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</si>
  <si>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</si>
  <si>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</si>
  <si>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</si>
  <si>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</si>
  <si>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</si>
  <si>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</si>
  <si>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</si>
  <si>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</si>
  <si>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</si>
  <si>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</si>
  <si>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</si>
  <si>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</si>
  <si>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</si>
  <si>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</si>
  <si>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</si>
  <si>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</si>
  <si>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</si>
  <si>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</si>
  <si>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</si>
  <si>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</si>
  <si>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</si>
  <si>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</si>
  <si>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</si>
  <si>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</si>
  <si>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</si>
  <si>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</si>
  <si>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</si>
  <si>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</si>
  <si>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</si>
  <si>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</si>
  <si>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</si>
  <si>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</si>
  <si>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</si>
  <si>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</si>
  <si>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</si>
  <si>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</si>
  <si>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</si>
  <si>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</si>
  <si>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</si>
  <si>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</si>
  <si>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</si>
  <si>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</si>
  <si>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</si>
  <si>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</si>
  <si>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</si>
  <si>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</si>
  <si>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</si>
  <si>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</si>
  <si>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</si>
  <si>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</si>
  <si>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</si>
  <si>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</si>
  <si>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</si>
  <si>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</si>
  <si>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</si>
  <si>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</si>
  <si>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</si>
  <si>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</si>
  <si>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</si>
  <si>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</si>
  <si>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</si>
  <si>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</si>
  <si>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</si>
  <si>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</si>
  <si>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</si>
  <si>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</si>
  <si>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</si>
  <si>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</si>
  <si>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</si>
  <si>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</si>
  <si>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</si>
  <si>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</si>
  <si>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</si>
  <si>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</si>
  <si>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</si>
  <si>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</si>
  <si>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</si>
  <si>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</si>
  <si>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</si>
  <si>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</si>
  <si>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</si>
  <si>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</si>
  <si>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</si>
  <si>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</si>
  <si>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</si>
  <si>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</si>
  <si>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</si>
  <si>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</si>
  <si>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</si>
  <si>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</si>
  <si>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</si>
  <si>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</si>
  <si>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</si>
  <si>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</si>
  <si>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</si>
  <si>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</si>
  <si>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</si>
  <si>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</si>
  <si>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</si>
  <si>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</si>
  <si>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</si>
  <si>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</si>
  <si>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</si>
  <si>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</si>
  <si>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</si>
  <si>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</si>
  <si>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</si>
  <si>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</si>
  <si>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</si>
  <si>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</si>
  <si>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</si>
  <si>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</si>
  <si>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</si>
  <si>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</si>
  <si>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</si>
  <si>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</si>
  <si>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</si>
  <si>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</si>
  <si>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</si>
  <si>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</si>
  <si>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</si>
  <si>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</si>
  <si>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</si>
  <si>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</si>
  <si>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</si>
  <si>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</si>
  <si>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</si>
  <si>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</si>
  <si>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</si>
  <si>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</si>
  <si>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</si>
  <si>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</si>
  <si>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</si>
  <si>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</si>
  <si>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</si>
  <si>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</si>
  <si>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</si>
  <si>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</si>
  <si>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</si>
  <si>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</si>
  <si>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</si>
  <si>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</si>
  <si>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</si>
  <si>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</si>
  <si>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</si>
  <si>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</si>
  <si>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</si>
  <si>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</si>
  <si>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</si>
  <si>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</si>
  <si>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</si>
  <si>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</si>
  <si>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</si>
  <si>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</si>
  <si>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</si>
  <si>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</si>
  <si>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</si>
  <si>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</si>
  <si>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</si>
  <si>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</si>
  <si>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</si>
  <si>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</si>
  <si>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</si>
  <si>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</si>
  <si>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</si>
  <si>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</si>
  <si>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</si>
  <si>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</si>
  <si>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</si>
  <si>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</si>
  <si>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</si>
  <si>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</si>
  <si>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</si>
  <si>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</si>
  <si>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</si>
  <si>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</si>
  <si>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</si>
  <si>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</si>
  <si>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</si>
  <si>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</si>
  <si>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</si>
  <si>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</si>
  <si>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</si>
  <si>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</si>
  <si>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</si>
  <si>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</si>
  <si>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</si>
  <si>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</si>
  <si>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</si>
  <si>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</si>
  <si>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</si>
  <si>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</si>
  <si>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</si>
  <si>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</si>
  <si>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</si>
  <si>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</si>
  <si>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</si>
  <si>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</si>
  <si>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</si>
  <si>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</si>
  <si>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</si>
  <si>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</si>
  <si>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</si>
  <si>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</si>
  <si>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</si>
  <si>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</si>
  <si>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</si>
  <si>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</si>
  <si>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</si>
  <si>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</si>
  <si>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</si>
  <si>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</si>
  <si>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</si>
  <si>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</si>
  <si>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</si>
  <si>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</si>
  <si>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</si>
  <si>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</si>
  <si>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</si>
  <si>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</si>
  <si>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</si>
  <si>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</si>
  <si>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</si>
  <si>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</si>
  <si>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</si>
  <si>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</si>
  <si>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</si>
  <si>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</si>
  <si>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</si>
  <si>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</si>
  <si>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</si>
  <si>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</si>
  <si>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</si>
  <si>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</si>
  <si>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</si>
  <si>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</si>
  <si>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</si>
  <si>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</si>
  <si>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</si>
  <si>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</si>
  <si>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</si>
  <si>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</si>
  <si>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</si>
  <si>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</si>
  <si>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</si>
  <si>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</si>
  <si>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</si>
  <si>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</si>
  <si>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</si>
  <si>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</si>
  <si>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</si>
  <si>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</si>
  <si>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</si>
  <si>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</si>
  <si>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</si>
  <si>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</si>
  <si>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</si>
  <si>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</si>
  <si>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</si>
  <si>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</si>
  <si>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</si>
  <si>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</si>
  <si>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</si>
  <si>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</si>
  <si>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</si>
  <si>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</si>
  <si>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</si>
  <si>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</si>
  <si>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</si>
  <si>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</si>
  <si>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</si>
  <si>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</si>
  <si>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</si>
  <si>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</si>
  <si>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</si>
  <si>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</si>
  <si>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</si>
  <si>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</si>
  <si>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</si>
  <si>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</si>
  <si>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</si>
  <si>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</si>
  <si>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</si>
  <si>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</si>
  <si>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</si>
  <si>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</si>
  <si>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</si>
  <si>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</si>
  <si>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</si>
  <si>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</si>
  <si>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</si>
  <si>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</si>
  <si>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</si>
  <si>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</si>
  <si>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</si>
  <si>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</si>
  <si>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</si>
  <si>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</si>
  <si>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</si>
  <si>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</si>
  <si>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</si>
  <si>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</si>
  <si>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</si>
  <si>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</si>
  <si>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</si>
  <si>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</si>
  <si>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</si>
  <si>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</si>
  <si>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</si>
  <si>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</si>
  <si>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</si>
  <si>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</si>
  <si>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</si>
  <si>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</si>
  <si>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</si>
  <si>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</si>
  <si>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</si>
  <si>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</si>
  <si>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</si>
  <si>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</si>
  <si>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</si>
  <si>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</si>
  <si>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</si>
  <si>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</si>
  <si>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</si>
  <si>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</si>
  <si>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</si>
  <si>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</si>
  <si>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</si>
  <si>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</si>
  <si>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</si>
  <si>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</si>
  <si>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</si>
  <si>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</si>
  <si>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</si>
  <si>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</si>
  <si>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</si>
  <si>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</si>
  <si>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</si>
  <si>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</si>
  <si>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</si>
  <si>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</si>
  <si>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</si>
  <si>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</si>
  <si>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</si>
  <si>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</si>
  <si>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</si>
  <si>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</si>
  <si>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</si>
  <si>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</si>
  <si>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</si>
  <si>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</si>
  <si>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</si>
  <si>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</si>
  <si>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</si>
  <si>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</si>
  <si>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</si>
  <si>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</si>
  <si>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</si>
  <si>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</si>
  <si>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</si>
  <si>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</si>
  <si>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</si>
  <si>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</si>
  <si>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</si>
  <si>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</si>
  <si>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</si>
  <si>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</si>
  <si>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</si>
  <si>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</si>
  <si>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</si>
  <si>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</si>
  <si>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</si>
  <si>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</si>
  <si>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</si>
  <si>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</si>
  <si>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</si>
  <si>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</si>
  <si>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</si>
  <si>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</si>
  <si>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</si>
  <si>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</si>
  <si>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</si>
  <si>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</si>
  <si>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</si>
  <si>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</si>
  <si>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</si>
  <si>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</si>
  <si>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</si>
  <si>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</si>
  <si>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</si>
  <si>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</si>
  <si>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</si>
  <si>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</si>
  <si>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</si>
  <si>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</si>
  <si>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</si>
  <si>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</si>
  <si>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</si>
  <si>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</si>
  <si>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</si>
  <si>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</si>
  <si>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</si>
  <si>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</si>
  <si>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</si>
  <si>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</si>
  <si>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</si>
  <si>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</si>
  <si>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</si>
  <si>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</si>
  <si>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</si>
  <si>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</si>
  <si>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</si>
  <si>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</si>
  <si>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</si>
  <si>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</si>
  <si>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</si>
  <si>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</si>
  <si>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</si>
  <si>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</si>
  <si>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</si>
  <si>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</si>
  <si>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</si>
  <si>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</si>
  <si>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</si>
  <si>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</si>
  <si>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</si>
  <si>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</si>
  <si>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</si>
  <si>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</si>
  <si>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</si>
  <si>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</si>
  <si>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</si>
  <si>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</si>
  <si>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</si>
  <si>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</si>
  <si>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</si>
  <si>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</si>
  <si>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</si>
  <si>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</si>
  <si>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</si>
  <si>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</si>
  <si>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</si>
  <si>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</si>
  <si>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</si>
  <si>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</si>
  <si>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</si>
  <si>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</si>
  <si>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</si>
  <si>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</si>
  <si>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</si>
  <si>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</si>
  <si>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</si>
  <si>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</si>
  <si>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</si>
  <si>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</si>
  <si>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</si>
  <si>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</si>
  <si>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</si>
  <si>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</si>
  <si>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</si>
  <si>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</si>
  <si>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</si>
  <si>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</si>
  <si>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</si>
  <si>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</si>
  <si>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</si>
  <si>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</si>
  <si>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</si>
  <si>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</si>
  <si>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</si>
  <si>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</si>
  <si>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</si>
  <si>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</si>
  <si>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</si>
  <si>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</si>
  <si>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</si>
  <si>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</si>
  <si>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</si>
  <si>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</si>
  <si>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</si>
  <si>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</si>
  <si>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</si>
  <si>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</si>
  <si>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</si>
  <si>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</si>
  <si>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</si>
  <si>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</si>
  <si>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</si>
  <si>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</si>
  <si>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</si>
  <si>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</si>
  <si>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</si>
  <si>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</si>
  <si>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</si>
  <si>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</si>
  <si>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</si>
  <si>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</si>
  <si>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</si>
  <si>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</si>
  <si>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</si>
  <si>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</si>
  <si>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</si>
  <si>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</si>
  <si>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</si>
  <si>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</si>
  <si>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</si>
  <si>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</si>
  <si>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</si>
  <si>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</si>
  <si>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</si>
  <si>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</si>
  <si>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</si>
  <si>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</si>
  <si>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</si>
  <si>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</si>
  <si>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</si>
  <si>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</si>
  <si>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</si>
  <si>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</si>
  <si>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</si>
  <si>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</si>
  <si>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</si>
  <si>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</si>
  <si>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</si>
  <si>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</si>
  <si>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</si>
  <si>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</si>
  <si>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</si>
  <si>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</si>
  <si>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</si>
  <si>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</si>
  <si>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</si>
  <si>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</si>
  <si>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</si>
  <si>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</si>
  <si>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</si>
  <si>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</si>
  <si>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</si>
  <si>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</si>
  <si>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</si>
  <si>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</si>
  <si>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</si>
  <si>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</si>
  <si>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</si>
  <si>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</si>
  <si>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</si>
  <si>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</si>
  <si>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</si>
  <si>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</si>
  <si>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</si>
  <si>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</si>
  <si>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</si>
  <si>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</si>
  <si>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</si>
  <si>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</si>
  <si>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</si>
  <si>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</si>
  <si>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</si>
  <si>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</si>
  <si>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</si>
  <si>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</si>
  <si>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</si>
  <si>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</si>
  <si>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</si>
  <si>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</si>
  <si>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</si>
  <si>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</si>
  <si>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</si>
  <si>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</si>
  <si>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</si>
  <si>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</si>
  <si>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</si>
  <si>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</si>
  <si>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</si>
  <si>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</si>
  <si>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</si>
  <si>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</si>
  <si>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</si>
  <si>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</si>
  <si>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</si>
  <si>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</si>
  <si>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</si>
  <si>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</si>
  <si>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</si>
  <si>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</si>
  <si>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</si>
  <si>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</si>
  <si>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</si>
  <si>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</si>
  <si>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</si>
  <si>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</si>
  <si>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</si>
  <si>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</si>
  <si>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</si>
  <si>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</si>
  <si>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</si>
  <si>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</si>
  <si>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</si>
  <si>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</si>
  <si>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</si>
  <si>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</si>
  <si>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</si>
  <si>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</si>
  <si>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</si>
  <si>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</si>
  <si>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</si>
  <si>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</si>
  <si>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</si>
  <si>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</si>
  <si>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</si>
  <si>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</si>
  <si>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</si>
  <si>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</si>
  <si>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</si>
  <si>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</si>
  <si>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</si>
  <si>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</si>
  <si>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</si>
  <si>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</si>
  <si>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</si>
  <si>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</si>
  <si>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</si>
  <si>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</si>
  <si>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</si>
  <si>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</si>
  <si>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</si>
  <si>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</si>
  <si>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</si>
  <si>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</si>
  <si>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</si>
  <si>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</si>
  <si>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</si>
  <si>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</si>
  <si>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</si>
  <si>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</si>
  <si>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</si>
  <si>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</si>
  <si>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</si>
  <si>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</si>
  <si>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</si>
  <si>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</si>
  <si>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</si>
  <si>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</si>
  <si>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</si>
  <si>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</si>
  <si>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</si>
  <si>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</si>
  <si>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</si>
  <si>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</si>
  <si>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</si>
  <si>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</si>
  <si>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</si>
  <si>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</si>
  <si>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</si>
  <si>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</si>
  <si>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</si>
  <si>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</si>
  <si>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</si>
  <si>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</si>
  <si>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</si>
  <si>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</si>
  <si>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</si>
  <si>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</si>
  <si>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</si>
  <si>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</si>
  <si>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</si>
  <si>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</si>
  <si>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</si>
  <si>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</si>
  <si>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</si>
  <si>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</si>
  <si>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</si>
  <si>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</si>
  <si>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</si>
  <si>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</si>
  <si>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</si>
  <si>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</si>
  <si>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</si>
  <si>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</si>
  <si>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</si>
  <si>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</si>
  <si>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</si>
  <si>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</si>
  <si>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</si>
  <si>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</si>
  <si>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</si>
  <si>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</si>
  <si>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</si>
  <si>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</si>
  <si>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</si>
  <si>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</si>
  <si>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</si>
  <si>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</si>
  <si>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</si>
  <si>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</si>
  <si>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</si>
  <si>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</si>
  <si>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</si>
  <si>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</si>
  <si>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</si>
  <si>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</si>
  <si>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</si>
  <si>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</si>
  <si>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</si>
  <si>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</si>
  <si>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</si>
  <si>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</si>
  <si>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</si>
  <si>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</si>
  <si>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</si>
  <si>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</si>
  <si>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</si>
  <si>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</si>
  <si>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</si>
  <si>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</si>
  <si>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</si>
  <si>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</si>
  <si>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</si>
  <si>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</si>
  <si>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</si>
  <si>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</si>
  <si>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</si>
  <si>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</si>
  <si>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</si>
  <si>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</si>
  <si>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</si>
  <si>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</si>
  <si>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</si>
  <si>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</si>
  <si>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</si>
  <si>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</si>
  <si>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</si>
  <si>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</si>
  <si>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</si>
  <si>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</si>
  <si>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</si>
  <si>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</si>
  <si>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</si>
  <si>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</si>
  <si>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</si>
  <si>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</si>
  <si>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</si>
  <si>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</si>
  <si>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</si>
  <si>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</si>
  <si>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</si>
  <si>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</si>
  <si>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</si>
  <si>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</si>
  <si>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</si>
  <si>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</si>
  <si>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</si>
  <si>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</si>
  <si>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</si>
  <si>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</si>
  <si>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</si>
  <si>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</si>
  <si>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</si>
  <si>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</si>
  <si>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</si>
  <si>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</si>
  <si>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</si>
  <si>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</si>
  <si>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</si>
  <si>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</si>
  <si>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</si>
  <si>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</si>
  <si>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</si>
  <si>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</si>
  <si>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</si>
  <si>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</si>
  <si>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</si>
  <si>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</si>
  <si>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</si>
  <si>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</si>
  <si>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</si>
  <si>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</si>
  <si>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</si>
  <si>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</si>
  <si>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</si>
  <si>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</si>
  <si>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</si>
  <si>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</si>
  <si>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</si>
  <si>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</si>
  <si>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</si>
  <si>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</si>
  <si>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</si>
  <si>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</si>
  <si>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</si>
  <si>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</si>
  <si>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</si>
  <si>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</si>
  <si>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</si>
  <si>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</si>
  <si>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</si>
  <si>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</si>
  <si>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</si>
  <si>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</si>
  <si>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</si>
  <si>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</si>
  <si>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</si>
  <si>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</si>
  <si>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</si>
  <si>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</si>
  <si>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</si>
  <si>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</si>
  <si>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</si>
  <si>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</si>
  <si>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</si>
  <si>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</si>
  <si>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</si>
  <si>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</si>
  <si>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</si>
  <si>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</si>
  <si>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</si>
  <si>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</si>
  <si>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</si>
  <si>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</si>
  <si>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</si>
  <si>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</si>
  <si>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</si>
  <si>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</si>
  <si>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</si>
  <si>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</si>
  <si>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</si>
  <si>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</si>
  <si>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</si>
  <si>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</si>
  <si>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</si>
  <si>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</si>
  <si>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</si>
  <si>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</si>
  <si>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</si>
  <si>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</si>
  <si>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</si>
  <si>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</si>
  <si>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</si>
  <si>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</si>
  <si>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</si>
  <si>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</si>
  <si>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</si>
  <si>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</si>
  <si>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</si>
  <si>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</si>
  <si>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</si>
  <si>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</si>
  <si>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</si>
  <si>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</si>
  <si>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</si>
  <si>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</si>
  <si>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</si>
  <si>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</si>
  <si>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</si>
  <si>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</si>
  <si>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</si>
  <si>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</si>
  <si>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</si>
  <si>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</si>
  <si>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</si>
  <si>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</si>
  <si>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</si>
  <si>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</si>
  <si>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</si>
  <si>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</si>
  <si>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</si>
  <si>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</si>
  <si>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</si>
  <si>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</si>
  <si>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</si>
  <si>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</si>
  <si>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</si>
  <si>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</si>
  <si>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</si>
  <si>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</si>
  <si>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</si>
  <si>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</si>
  <si>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</si>
  <si>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</si>
  <si>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</si>
  <si>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</si>
  <si>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</si>
  <si>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</si>
  <si>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</si>
  <si>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</si>
  <si>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</si>
  <si>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</si>
  <si>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</si>
  <si>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</si>
  <si>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</si>
  <si>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</si>
  <si>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</si>
  <si>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</si>
  <si>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</si>
  <si>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</si>
  <si>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</si>
  <si>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</si>
  <si>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</si>
  <si>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</si>
  <si>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</si>
  <si>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</si>
  <si>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</si>
  <si>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</si>
  <si>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</si>
  <si>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</si>
  <si>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</si>
  <si>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</si>
  <si>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</si>
  <si>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</si>
  <si>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</si>
  <si>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</si>
  <si>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</si>
  <si>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</si>
  <si>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</si>
  <si>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</si>
  <si>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</si>
  <si>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</si>
  <si>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</si>
  <si>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</si>
  <si>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</si>
  <si>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</si>
  <si>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</si>
  <si>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</si>
  <si>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</si>
  <si>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</si>
  <si>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</si>
  <si>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</si>
  <si>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</si>
  <si>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</si>
  <si>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</si>
  <si>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</si>
  <si>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</si>
  <si>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</si>
  <si>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</si>
  <si>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</si>
  <si>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</si>
  <si>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</si>
  <si>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</si>
  <si>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</si>
  <si>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</si>
  <si>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</si>
  <si>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</si>
  <si>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</si>
  <si>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</si>
  <si>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</si>
  <si>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</si>
  <si>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</si>
  <si>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</si>
  <si>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</si>
  <si>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</si>
  <si>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</si>
  <si>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</si>
  <si>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</si>
  <si>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</si>
  <si>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</si>
  <si>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</si>
  <si>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</si>
  <si>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</si>
  <si>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</si>
  <si>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</si>
  <si>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</si>
  <si>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</si>
  <si>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</si>
  <si>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</si>
  <si>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</si>
  <si>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</si>
  <si>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</si>
  <si>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</si>
  <si>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</si>
  <si>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</si>
  <si>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</si>
  <si>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</si>
  <si>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</si>
  <si>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</si>
  <si>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</si>
  <si>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</si>
  <si>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</si>
  <si>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</si>
  <si>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</si>
  <si>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</si>
  <si>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</si>
  <si>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</si>
  <si>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</si>
  <si>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</si>
  <si>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</si>
  <si>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</si>
  <si>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</si>
  <si>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</si>
  <si>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</si>
  <si>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</si>
  <si>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</si>
  <si>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</si>
  <si>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</si>
  <si>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</si>
  <si>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</si>
  <si>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</si>
  <si>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</si>
  <si>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</si>
  <si>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</si>
  <si>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</si>
  <si>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</si>
  <si>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</si>
  <si>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</si>
  <si>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</si>
  <si>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</si>
  <si>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</si>
  <si>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</si>
  <si>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</si>
  <si>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</si>
  <si>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</si>
  <si>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</si>
  <si>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</si>
  <si>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</si>
  <si>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</si>
  <si>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</si>
  <si>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</si>
  <si>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</si>
  <si>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</si>
  <si>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</si>
  <si>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</si>
  <si>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</si>
  <si>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</si>
  <si>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</si>
  <si>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</si>
  <si>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</si>
  <si>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</si>
  <si>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</si>
  <si>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</si>
  <si>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</si>
  <si>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</si>
  <si>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</si>
  <si>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</si>
  <si>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</si>
  <si>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</si>
  <si>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</si>
  <si>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</si>
  <si>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</si>
  <si>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</si>
  <si>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</si>
  <si>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</si>
  <si>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</si>
  <si>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</si>
  <si>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</si>
  <si>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</si>
  <si>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</si>
  <si>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</si>
  <si>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</si>
  <si>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</si>
  <si>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</si>
  <si>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</si>
  <si>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</si>
  <si>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</si>
  <si>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</si>
  <si>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</si>
  <si>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</si>
  <si>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</si>
  <si>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</si>
  <si>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</si>
  <si>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</si>
  <si>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</si>
  <si>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</si>
  <si>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</si>
  <si>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</si>
  <si>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</si>
  <si>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</si>
  <si>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</si>
  <si>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</si>
  <si>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</si>
  <si>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</si>
  <si>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</si>
  <si>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</si>
  <si>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</si>
  <si>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</si>
  <si>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</si>
  <si>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</si>
  <si>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</si>
  <si>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</si>
  <si>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</si>
  <si>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</si>
  <si>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</si>
  <si>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</si>
  <si>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</si>
  <si>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</si>
  <si>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</si>
  <si>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</si>
  <si>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</si>
  <si>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</si>
  <si>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</si>
  <si>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</si>
  <si>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</si>
  <si>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</si>
  <si>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</si>
  <si>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</si>
  <si>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</si>
  <si>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</si>
  <si>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</si>
  <si>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</si>
  <si>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</si>
  <si>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</si>
  <si>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</si>
  <si>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</si>
  <si>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</si>
  <si>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</si>
  <si>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</si>
  <si>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</si>
  <si>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</si>
  <si>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</si>
  <si>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</si>
  <si>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</si>
  <si>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</si>
  <si>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</si>
  <si>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</si>
  <si>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</si>
  <si>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</si>
  <si>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</si>
  <si>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</si>
  <si>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</si>
  <si>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</si>
  <si>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</si>
  <si>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</si>
  <si>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</si>
  <si>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</si>
  <si>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</si>
  <si>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</si>
  <si>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</si>
  <si>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</si>
  <si>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</si>
  <si>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</si>
  <si>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</si>
  <si>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</si>
  <si>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</si>
  <si>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</si>
  <si>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</si>
  <si>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</si>
  <si>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</si>
  <si>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</si>
  <si>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</si>
  <si>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</si>
  <si>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</si>
  <si>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</si>
  <si>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</si>
  <si>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</si>
  <si>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</si>
  <si>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</si>
  <si>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</si>
  <si>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</si>
  <si>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</si>
  <si>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</si>
  <si>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</si>
  <si>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</si>
  <si>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</si>
  <si>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</si>
  <si>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</si>
  <si>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</si>
  <si>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</si>
  <si>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</si>
  <si>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</si>
  <si>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</si>
  <si>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</si>
  <si>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</si>
  <si>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</si>
  <si>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</si>
  <si>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</si>
  <si>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</si>
  <si>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</si>
  <si>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</si>
  <si>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</si>
  <si>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</si>
  <si>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</si>
  <si>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</si>
  <si>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</si>
  <si>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</si>
  <si>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</si>
  <si>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</si>
  <si>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</si>
  <si>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</si>
  <si>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</si>
  <si>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</si>
  <si>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</si>
  <si>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</si>
  <si>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</si>
  <si>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</si>
  <si>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</si>
  <si>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</si>
  <si>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</si>
  <si>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</si>
  <si>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</si>
  <si>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</si>
  <si>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</si>
  <si>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</si>
  <si>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</si>
  <si>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</si>
  <si>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</si>
  <si>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</si>
  <si>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</si>
  <si>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</si>
  <si>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</si>
  <si>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</si>
  <si>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</si>
  <si>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</si>
  <si>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</si>
  <si>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</si>
  <si>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</si>
  <si>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</si>
  <si>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</si>
  <si>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</si>
  <si>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</si>
  <si>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</si>
  <si>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</si>
  <si>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</si>
  <si>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</si>
  <si>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</si>
  <si>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</si>
  <si>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</si>
  <si>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</si>
  <si>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</si>
  <si>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</si>
  <si>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</si>
  <si>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</si>
  <si>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</si>
  <si>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</si>
  <si>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</si>
  <si>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</si>
  <si>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</si>
  <si>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</si>
  <si>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</si>
  <si>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</si>
  <si>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</si>
  <si>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</si>
  <si>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</si>
  <si>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</si>
  <si>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</si>
  <si>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</si>
  <si>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</si>
  <si>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</si>
  <si>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</si>
  <si>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</si>
  <si>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</si>
  <si>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</si>
  <si>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</si>
  <si>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</si>
  <si>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</si>
  <si>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</si>
  <si>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</si>
  <si>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</si>
  <si>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</si>
  <si>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</si>
  <si>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</si>
  <si>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</si>
  <si>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</si>
  <si>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</si>
  <si>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</si>
  <si>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</si>
  <si>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</si>
  <si>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</si>
  <si>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</si>
  <si>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</si>
  <si>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</si>
  <si>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</si>
  <si>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</si>
  <si>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</si>
  <si>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</si>
  <si>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</si>
  <si>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</si>
  <si>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</si>
  <si>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</si>
  <si>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</si>
  <si>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</si>
  <si>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</si>
  <si>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</si>
  <si>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</si>
  <si>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</si>
  <si>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</si>
  <si>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</si>
  <si>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</si>
  <si>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</si>
  <si>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</si>
  <si>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</si>
  <si>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</si>
  <si>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</si>
  <si>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</si>
  <si>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</si>
  <si>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</si>
  <si>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</si>
  <si>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</si>
  <si>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</si>
  <si>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</si>
  <si>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</si>
  <si>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</si>
  <si>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</si>
  <si>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</si>
  <si>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</si>
  <si>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</si>
  <si>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</si>
  <si>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</si>
  <si>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</si>
  <si>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</si>
  <si>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</si>
  <si>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</si>
  <si>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</si>
  <si>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</si>
  <si>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</si>
  <si>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</si>
  <si>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</si>
  <si>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</si>
  <si>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</si>
  <si>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</si>
  <si>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</si>
  <si>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</si>
  <si>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</si>
  <si>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</si>
  <si>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</si>
  <si>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</si>
  <si>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</si>
  <si>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</si>
  <si>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</si>
  <si>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</si>
  <si>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</si>
  <si>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</si>
  <si>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</si>
  <si>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</si>
  <si>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</si>
  <si>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</si>
  <si>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</si>
  <si>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</si>
  <si>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</si>
  <si>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</si>
  <si>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</si>
  <si>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</si>
  <si>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</si>
  <si>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</si>
  <si>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</si>
  <si>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</si>
  <si>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</si>
  <si>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</si>
  <si>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</si>
  <si>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</si>
  <si>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</si>
  <si>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</si>
  <si>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</si>
  <si>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</si>
  <si>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</si>
  <si>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</si>
  <si>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</si>
  <si>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</si>
  <si>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</si>
  <si>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</si>
  <si>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</si>
  <si>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</si>
  <si>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</si>
  <si>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</si>
  <si>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</si>
  <si>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</si>
  <si>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</si>
  <si>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</si>
  <si>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</si>
  <si>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</si>
  <si>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</si>
  <si>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</si>
  <si>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</si>
  <si>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</si>
  <si>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</si>
  <si>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</si>
  <si>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</si>
  <si>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</si>
  <si>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</si>
  <si>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</si>
  <si>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</si>
  <si>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</si>
  <si>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</si>
  <si>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</si>
  <si>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</si>
  <si>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</si>
  <si>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</si>
  <si>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</si>
  <si>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</si>
  <si>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</si>
  <si>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</si>
  <si>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</si>
  <si>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</si>
  <si>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</si>
  <si>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</si>
  <si>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</si>
  <si>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</si>
  <si>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</si>
  <si>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</si>
  <si>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</si>
  <si>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</si>
  <si>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</si>
  <si>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</si>
  <si>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</si>
  <si>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</si>
  <si>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</si>
  <si>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</si>
  <si>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</si>
  <si>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</si>
  <si>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</si>
  <si>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</si>
  <si>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</si>
  <si>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</si>
  <si>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</si>
  <si>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</si>
  <si>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</si>
  <si>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</si>
  <si>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</si>
  <si>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</si>
  <si>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</si>
  <si>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</si>
  <si>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</si>
  <si>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</si>
  <si>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</si>
  <si>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</si>
  <si>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</si>
  <si>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</si>
  <si>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</si>
  <si>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</si>
  <si>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</si>
  <si>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</si>
  <si>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</si>
  <si>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</si>
  <si>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</si>
  <si>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</si>
  <si>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</si>
  <si>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</si>
  <si>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</si>
  <si>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</si>
  <si>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</si>
  <si>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</si>
  <si>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</si>
  <si>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</si>
  <si>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</si>
  <si>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</si>
  <si>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</si>
  <si>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</si>
  <si>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</si>
  <si>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</si>
  <si>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</si>
  <si>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</si>
  <si>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</si>
  <si>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</si>
  <si>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</si>
  <si>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</si>
  <si>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</si>
  <si>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</si>
  <si>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</si>
  <si>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</si>
  <si>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</si>
  <si>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</si>
  <si>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</si>
  <si>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</si>
  <si>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</si>
  <si>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</si>
  <si>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</si>
  <si>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</si>
  <si>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</si>
  <si>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</si>
  <si>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</si>
  <si>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</si>
  <si>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</si>
  <si>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</si>
  <si>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</si>
  <si>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</si>
  <si>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</si>
  <si>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</si>
  <si>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</si>
  <si>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</si>
  <si>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</si>
  <si>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</si>
  <si>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</si>
  <si>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</si>
  <si>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</si>
  <si>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</si>
  <si>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</si>
  <si>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</si>
  <si>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</si>
  <si>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</si>
  <si>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</si>
  <si>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</si>
  <si>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</si>
  <si>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</si>
  <si>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</si>
  <si>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</si>
  <si>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</si>
  <si>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</si>
  <si>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</si>
  <si>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</si>
  <si>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</si>
  <si>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</si>
  <si>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</si>
  <si>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</si>
  <si>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</si>
  <si>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</si>
  <si>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</si>
  <si>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</si>
  <si>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</si>
  <si>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</si>
  <si>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</si>
  <si>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</si>
  <si>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</si>
  <si>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</si>
  <si>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</si>
  <si>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</si>
  <si>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</si>
  <si>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</si>
  <si>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</si>
  <si>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</si>
  <si>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</si>
  <si>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</si>
  <si>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</si>
  <si>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</si>
  <si>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</si>
  <si>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</si>
  <si>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</si>
  <si>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</si>
  <si>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</si>
  <si>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</si>
  <si>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</si>
  <si>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</si>
  <si>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</si>
  <si>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</si>
  <si>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</si>
  <si>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</si>
  <si>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</si>
  <si>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</si>
  <si>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</si>
  <si>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</si>
  <si>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</si>
  <si>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</si>
  <si>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</si>
  <si>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</si>
  <si>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</si>
  <si>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</si>
  <si>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</si>
  <si>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</si>
  <si>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</si>
  <si>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</si>
  <si>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</si>
  <si>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</si>
  <si>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</si>
  <si>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</si>
  <si>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</si>
  <si>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</si>
  <si>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</si>
  <si>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</si>
  <si>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</si>
  <si>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</si>
  <si>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</si>
  <si>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</si>
  <si>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</si>
  <si>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</si>
  <si>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</si>
  <si>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</si>
  <si>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</si>
  <si>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</si>
  <si>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</si>
  <si>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</si>
  <si>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</si>
  <si>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</si>
  <si>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</si>
  <si>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</si>
  <si>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</si>
  <si>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</si>
  <si>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</si>
  <si>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</si>
  <si>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</si>
  <si>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</si>
  <si>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</si>
  <si>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</si>
  <si>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</si>
  <si>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</si>
  <si>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</si>
  <si>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</si>
  <si>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</si>
  <si>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</si>
  <si>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</si>
  <si>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</si>
  <si>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</si>
  <si>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</si>
  <si>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</si>
  <si>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</si>
  <si>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</si>
  <si>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</si>
  <si>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</si>
  <si>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</si>
  <si>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</si>
  <si>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</si>
  <si>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</si>
  <si>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</si>
  <si>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</si>
  <si>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</si>
  <si>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</si>
  <si>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</si>
  <si>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</si>
  <si>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</si>
  <si>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</si>
  <si>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</si>
  <si>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</si>
  <si>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</si>
  <si>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</si>
  <si>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</si>
  <si>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</si>
  <si>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</si>
  <si>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</si>
  <si>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</si>
  <si>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</si>
  <si>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</si>
  <si>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</si>
  <si>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</si>
  <si>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</si>
  <si>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</si>
  <si>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</si>
  <si>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</si>
  <si>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</si>
  <si>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</si>
  <si>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</si>
  <si>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</si>
  <si>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</si>
  <si>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</si>
  <si>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</si>
  <si>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</si>
  <si>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</si>
  <si>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</si>
  <si>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</si>
  <si>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</si>
  <si>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</si>
  <si>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</si>
  <si>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</si>
  <si>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</si>
  <si>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</si>
  <si>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</si>
  <si>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</si>
  <si>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</si>
  <si>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</si>
  <si>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</si>
  <si>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</si>
  <si>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</si>
  <si>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</si>
  <si>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</si>
  <si>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</si>
  <si>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</si>
  <si>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</si>
  <si>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</si>
  <si>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</si>
  <si>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</si>
  <si>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</si>
  <si>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</si>
  <si>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</si>
  <si>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</si>
  <si>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</si>
  <si>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</si>
  <si>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</si>
  <si>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</si>
  <si>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</si>
  <si>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</si>
  <si>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</si>
  <si>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</si>
  <si>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</si>
  <si>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</si>
  <si>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</si>
  <si>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</si>
  <si>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</si>
  <si>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</si>
  <si>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</si>
  <si>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</si>
  <si>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</si>
  <si>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</si>
  <si>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</si>
  <si>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</si>
  <si>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</si>
  <si>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</si>
  <si>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</si>
  <si>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</si>
  <si>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</si>
  <si>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</si>
  <si>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</si>
  <si>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</si>
  <si>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</si>
  <si>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</si>
  <si>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</si>
  <si>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</si>
  <si>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</si>
  <si>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</si>
  <si>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</si>
  <si>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</si>
  <si>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</si>
  <si>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</si>
  <si>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</si>
  <si>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</si>
  <si>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</si>
  <si>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</si>
  <si>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</si>
  <si>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</si>
  <si>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</si>
  <si>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</si>
  <si>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</si>
  <si>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</si>
  <si>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</si>
  <si>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</si>
  <si>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</si>
  <si>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</si>
  <si>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</si>
  <si>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</si>
  <si>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</si>
  <si>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</si>
  <si>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</si>
  <si>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</si>
  <si>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</si>
  <si>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</si>
  <si>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</si>
  <si>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</si>
  <si>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</si>
  <si>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</si>
  <si>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</si>
  <si>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</si>
  <si>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</si>
  <si>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</si>
  <si>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</si>
  <si>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</si>
  <si>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</si>
  <si>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</si>
  <si>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</si>
  <si>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</si>
  <si>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</si>
  <si>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</si>
  <si>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</si>
  <si>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</si>
  <si>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</si>
  <si>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</si>
  <si>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</si>
  <si>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</si>
  <si>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</si>
  <si>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</si>
  <si>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</si>
  <si>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</si>
  <si>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</si>
  <si>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</si>
  <si>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</si>
  <si>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</si>
  <si>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</si>
  <si>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</si>
  <si>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</si>
  <si>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</si>
  <si>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</si>
  <si>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</si>
  <si>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</si>
  <si>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</si>
  <si>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</si>
  <si>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</si>
  <si>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</si>
  <si>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</si>
  <si>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</si>
  <si>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</si>
  <si>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</si>
  <si>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</si>
  <si>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</si>
  <si>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</si>
  <si>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</si>
  <si>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</si>
  <si>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</si>
  <si>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</si>
  <si>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</si>
  <si>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</si>
  <si>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</si>
  <si>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</si>
  <si>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</si>
  <si>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</si>
  <si>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</si>
  <si>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</si>
  <si>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</si>
  <si>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</si>
  <si>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</si>
  <si>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</si>
  <si>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</si>
  <si>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</si>
  <si>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</si>
  <si>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</si>
  <si>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</si>
  <si>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</si>
  <si>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</si>
  <si>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</si>
  <si>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</si>
  <si>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</si>
  <si>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</si>
  <si>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</si>
  <si>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</si>
  <si>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</si>
  <si>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</si>
  <si>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</si>
  <si>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</si>
  <si>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</si>
  <si>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</si>
  <si>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</si>
  <si>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</si>
  <si>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</si>
  <si>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</si>
  <si>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</si>
  <si>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</si>
  <si>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</si>
  <si>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</si>
  <si>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</si>
  <si>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</si>
  <si>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</si>
  <si>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</si>
  <si>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</si>
  <si>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</si>
  <si>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</si>
  <si>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</si>
  <si>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</si>
  <si>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</si>
  <si>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</si>
  <si>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</si>
  <si>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</si>
  <si>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</si>
  <si>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</si>
  <si>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</si>
  <si>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</si>
  <si>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</si>
  <si>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</si>
  <si>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</si>
  <si>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</si>
  <si>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</si>
  <si>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</si>
  <si>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</si>
  <si>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</si>
  <si>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</si>
  <si>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</si>
  <si>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</si>
  <si>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</si>
  <si>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</si>
  <si>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</si>
  <si>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</si>
  <si>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</si>
  <si>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</si>
  <si>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</si>
  <si>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</si>
  <si>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</si>
  <si>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</si>
  <si>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</si>
  <si>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</si>
  <si>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</si>
  <si>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</si>
  <si>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</si>
  <si>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</si>
  <si>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</si>
  <si>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</si>
  <si>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</si>
  <si>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</si>
  <si>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</si>
  <si>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</si>
  <si>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</si>
  <si>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</si>
  <si>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</si>
  <si>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</si>
  <si>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</si>
  <si>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</si>
  <si>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</si>
  <si>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</si>
  <si>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</si>
  <si>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</si>
  <si>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</si>
  <si>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</si>
  <si>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</si>
  <si>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</si>
  <si>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</si>
  <si>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</si>
  <si>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</si>
  <si>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</si>
  <si>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</si>
  <si>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</si>
  <si>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</si>
  <si>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</si>
  <si>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</si>
  <si>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</si>
  <si>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</si>
  <si>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</si>
  <si>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</si>
  <si>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</si>
  <si>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</si>
  <si>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</si>
  <si>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</si>
  <si>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</si>
  <si>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</si>
  <si>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</si>
  <si>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</si>
  <si>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</si>
  <si>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</si>
  <si>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</si>
  <si>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</si>
  <si>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</si>
  <si>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</si>
  <si>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</si>
  <si>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</si>
  <si>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</si>
  <si>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</si>
  <si>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</si>
  <si>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</si>
  <si>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</si>
  <si>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</si>
  <si>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</si>
  <si>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</si>
  <si>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</si>
  <si>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</si>
  <si>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</si>
  <si>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</si>
  <si>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</si>
  <si>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</si>
  <si>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</si>
  <si>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</si>
  <si>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</si>
  <si>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</si>
  <si>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</si>
  <si>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</si>
  <si>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</si>
  <si>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</si>
  <si>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</si>
  <si>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</si>
  <si>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</si>
  <si>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</si>
  <si>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</si>
  <si>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</si>
  <si>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</si>
  <si>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</si>
  <si>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</si>
  <si>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</si>
  <si>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</si>
  <si>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</si>
  <si>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</si>
  <si>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</si>
  <si>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</si>
  <si>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</si>
  <si>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</si>
  <si>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</si>
  <si>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</si>
  <si>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</si>
  <si>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</si>
  <si>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</si>
  <si>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</si>
  <si>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</si>
  <si>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</si>
  <si>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</si>
  <si>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</si>
  <si>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</si>
  <si>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</si>
  <si>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</si>
  <si>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</si>
  <si>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</si>
  <si>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</si>
  <si>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</si>
  <si>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</si>
  <si>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</si>
  <si>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</si>
  <si>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</si>
  <si>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</si>
  <si>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</si>
  <si>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</si>
  <si>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</si>
  <si>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</si>
  <si>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</si>
  <si>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</si>
  <si>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</si>
  <si>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</si>
  <si>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</si>
  <si>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</si>
  <si>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</si>
  <si>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</si>
  <si>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</si>
  <si>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</si>
  <si>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</si>
  <si>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</si>
  <si>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</si>
  <si>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</si>
  <si>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</si>
  <si>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</si>
  <si>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</si>
  <si>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</si>
  <si>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</si>
  <si>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</si>
  <si>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</si>
  <si>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</si>
  <si>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</si>
  <si>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</si>
  <si>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</si>
  <si>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</si>
  <si>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</si>
  <si>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</si>
  <si>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</si>
  <si>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</si>
  <si>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</si>
  <si>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</si>
  <si>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</si>
  <si>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</si>
  <si>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</si>
  <si>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</si>
  <si>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</si>
  <si>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</si>
  <si>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</si>
  <si>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</si>
  <si>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</si>
  <si>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</si>
  <si>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</si>
  <si>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</si>
  <si>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</si>
  <si>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</si>
  <si>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</si>
  <si>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</si>
  <si>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</si>
  <si>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</si>
  <si>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</si>
  <si>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</si>
  <si>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</si>
  <si>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</si>
  <si>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</si>
  <si>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</si>
  <si>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</si>
  <si>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</si>
  <si>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</si>
  <si>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</si>
  <si>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</si>
  <si>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</si>
  <si>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</si>
  <si>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</si>
  <si>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</si>
  <si>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</si>
  <si>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</si>
  <si>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</si>
  <si>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</si>
  <si>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</si>
  <si>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</si>
  <si>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</si>
  <si>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</si>
  <si>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</si>
  <si>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</si>
  <si>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</si>
  <si>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</si>
  <si>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</si>
  <si>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</si>
  <si>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</si>
  <si>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</si>
  <si>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</si>
  <si>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</si>
  <si>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</si>
  <si>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</si>
  <si>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</si>
  <si>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</si>
  <si>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</si>
  <si>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</si>
  <si>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</si>
  <si>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</si>
  <si>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</si>
  <si>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</si>
  <si>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</si>
  <si>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</si>
  <si>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</si>
  <si>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</si>
  <si>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</si>
  <si>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</si>
  <si>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</si>
  <si>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</si>
  <si>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</si>
  <si>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</si>
  <si>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</si>
  <si>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</si>
  <si>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</si>
  <si>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</si>
  <si>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</si>
  <si>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</si>
  <si>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</si>
  <si>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</si>
  <si>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</si>
  <si>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</si>
  <si>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</si>
  <si>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</si>
  <si>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</si>
  <si>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</si>
  <si>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</si>
  <si>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</si>
  <si>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</si>
  <si>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</si>
  <si>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</si>
  <si>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</si>
  <si>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</si>
  <si>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</si>
  <si>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</si>
  <si>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</si>
  <si>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</si>
  <si>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</si>
  <si>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</si>
  <si>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</si>
  <si>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</si>
  <si>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</si>
  <si>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</si>
  <si>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</si>
  <si>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</si>
  <si>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</si>
  <si>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</si>
  <si>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</si>
  <si>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</si>
  <si>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</si>
  <si>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</si>
  <si>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</si>
  <si>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</si>
  <si>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</si>
  <si>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</si>
  <si>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</si>
  <si>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</si>
  <si>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</si>
  <si>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</si>
  <si>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</si>
  <si>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</si>
  <si>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</si>
  <si>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</si>
  <si>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</si>
  <si>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</si>
  <si>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</si>
  <si>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</si>
  <si>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</si>
  <si>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</si>
  <si>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</si>
  <si>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</si>
  <si>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</si>
  <si>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</si>
  <si>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</si>
  <si>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</si>
  <si>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</si>
  <si>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</si>
  <si>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</si>
  <si>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</si>
  <si>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</si>
  <si>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</si>
  <si>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</si>
  <si>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</si>
  <si>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</si>
  <si>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</si>
  <si>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</si>
  <si>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</si>
  <si>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</si>
  <si>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</si>
  <si>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</si>
  <si>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</si>
  <si>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</si>
  <si>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</si>
  <si>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</si>
  <si>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</si>
  <si>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</si>
  <si>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</si>
  <si>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</si>
  <si>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</si>
  <si>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</si>
  <si>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</si>
  <si>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</si>
  <si>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</si>
  <si>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</si>
  <si>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</si>
  <si>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</si>
  <si>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</si>
  <si>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</si>
  <si>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</si>
  <si>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</si>
  <si>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</si>
  <si>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</si>
  <si>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</si>
  <si>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</si>
  <si>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</si>
  <si>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</si>
  <si>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</si>
  <si>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</si>
  <si>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</si>
  <si>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</si>
  <si>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</si>
  <si>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</si>
  <si>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</si>
  <si>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</si>
  <si>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</si>
  <si>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</si>
  <si>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</si>
  <si>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</si>
  <si>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</si>
  <si>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</si>
  <si>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</si>
  <si>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</si>
  <si>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</si>
  <si>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</si>
  <si>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</si>
  <si>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</si>
  <si>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</si>
  <si>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</si>
  <si>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</si>
  <si>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</si>
  <si>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</si>
  <si>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</si>
  <si>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</si>
  <si>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</si>
  <si>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</si>
  <si>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</si>
  <si>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</si>
  <si>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</si>
  <si>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</si>
  <si>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</si>
  <si>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</si>
  <si>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</si>
  <si>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</si>
  <si>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</si>
  <si>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</si>
  <si>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</si>
  <si>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</si>
  <si>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</si>
  <si>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</si>
  <si>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</si>
  <si>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</si>
  <si>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</si>
  <si>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</si>
  <si>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</si>
  <si>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</si>
  <si>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</si>
  <si>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</si>
  <si>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</si>
  <si>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</si>
  <si>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</si>
  <si>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</si>
  <si>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</si>
  <si>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</si>
  <si>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</si>
  <si>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</si>
  <si>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</si>
  <si>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</si>
  <si>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</si>
  <si>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</si>
  <si>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</si>
  <si>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</si>
  <si>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</si>
  <si>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</si>
  <si>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</si>
  <si>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</si>
  <si>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</si>
  <si>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</si>
  <si>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</si>
  <si>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</si>
  <si>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</si>
  <si>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</si>
  <si>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</si>
  <si>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</si>
  <si>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</si>
  <si>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</si>
  <si>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</si>
  <si>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</si>
  <si>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</si>
  <si>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</si>
  <si>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</si>
  <si>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</si>
  <si>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</si>
  <si>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</si>
  <si>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</si>
  <si>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</si>
  <si>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</si>
  <si>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</si>
  <si>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</si>
  <si>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</si>
  <si>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</si>
  <si>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</si>
  <si>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</si>
  <si>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</si>
  <si>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</si>
  <si>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</si>
  <si>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</si>
  <si>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</si>
  <si>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</si>
  <si>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</si>
  <si>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</si>
  <si>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</si>
  <si>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</si>
  <si>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</si>
  <si>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</si>
  <si>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</si>
  <si>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</si>
  <si>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</si>
  <si>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</si>
  <si>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</si>
  <si>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</si>
  <si>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</si>
  <si>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</si>
  <si>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</si>
  <si>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</si>
  <si>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</si>
  <si>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</si>
  <si>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</si>
  <si>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</si>
  <si>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</si>
  <si>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</si>
  <si>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</si>
  <si>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</si>
  <si>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</si>
  <si>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</si>
  <si>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</si>
  <si>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</si>
  <si>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</si>
  <si>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</si>
  <si>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</si>
  <si>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</si>
  <si>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</si>
  <si>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</si>
  <si>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</si>
  <si>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</si>
  <si>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</si>
  <si>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</si>
  <si>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</si>
  <si>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</si>
  <si>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</si>
  <si>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</si>
  <si>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</si>
  <si>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</si>
  <si>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</si>
  <si>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</si>
  <si>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</si>
  <si>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</si>
  <si>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</si>
  <si>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</si>
  <si>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</si>
  <si>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</si>
  <si>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</si>
  <si>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</si>
  <si>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</si>
  <si>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</si>
  <si>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</si>
  <si>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</si>
  <si>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</si>
  <si>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</si>
  <si>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</si>
  <si>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</si>
  <si>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</si>
  <si>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</si>
  <si>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</si>
  <si>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</si>
  <si>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</si>
  <si>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</si>
  <si>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</si>
  <si>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</si>
  <si>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</si>
  <si>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</si>
  <si>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</si>
  <si>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</si>
  <si>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</si>
  <si>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</si>
  <si>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</si>
  <si>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</si>
  <si>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</si>
  <si>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</si>
  <si>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</si>
  <si>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</si>
  <si>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</si>
  <si>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</si>
  <si>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</si>
  <si>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</si>
  <si>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</si>
  <si>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</si>
  <si>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</si>
  <si>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</si>
  <si>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</si>
  <si>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</si>
  <si>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</si>
  <si>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</si>
  <si>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</si>
  <si>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</si>
  <si>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</si>
  <si>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</si>
  <si>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</si>
  <si>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</si>
  <si>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</si>
  <si>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</si>
  <si>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</si>
  <si>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</si>
  <si>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</si>
  <si>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</si>
  <si>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</si>
  <si>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</si>
  <si>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</si>
  <si>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</si>
  <si>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</si>
  <si>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</si>
  <si>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</si>
  <si>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</si>
  <si>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</si>
  <si>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</si>
  <si>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</si>
  <si>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</si>
  <si>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</si>
  <si>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</si>
  <si>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</si>
  <si>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</si>
  <si>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</si>
  <si>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</si>
  <si>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</si>
  <si>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</si>
  <si>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</si>
  <si>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</si>
  <si>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</si>
  <si>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</si>
  <si>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</si>
  <si>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</si>
  <si>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</si>
  <si>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</si>
  <si>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</si>
  <si>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</si>
  <si>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</si>
  <si>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</si>
  <si>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</si>
  <si>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</si>
  <si>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</si>
  <si>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</si>
  <si>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</si>
  <si>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</si>
  <si>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</si>
  <si>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</si>
  <si>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</si>
  <si>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</si>
  <si>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</si>
  <si>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</si>
  <si>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</si>
  <si>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</si>
  <si>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</si>
  <si>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</si>
  <si>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</si>
  <si>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</si>
  <si>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</si>
  <si>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</si>
  <si>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</si>
  <si>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</si>
  <si>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</si>
  <si>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</si>
  <si>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</si>
  <si>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</si>
  <si>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</si>
  <si>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</si>
  <si>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</si>
  <si>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</si>
  <si>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</si>
  <si>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</si>
  <si>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</si>
  <si>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</si>
  <si>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</si>
  <si>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</si>
  <si>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</si>
  <si>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</si>
  <si>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</si>
  <si>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</si>
  <si>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</si>
  <si>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</si>
  <si>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</si>
  <si>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</si>
  <si>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</si>
  <si>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</si>
  <si>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</si>
  <si>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</si>
  <si>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</si>
  <si>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</si>
  <si>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</si>
  <si>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</si>
  <si>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</si>
  <si>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</si>
  <si>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</si>
  <si>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</si>
  <si>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</si>
  <si>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</si>
  <si>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</si>
  <si>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</si>
  <si>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</si>
  <si>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</si>
  <si>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</si>
  <si>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</si>
  <si>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</si>
  <si>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</si>
  <si>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</si>
  <si>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</si>
  <si>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</si>
  <si>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</si>
  <si>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</si>
  <si>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</si>
  <si>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</si>
  <si>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</si>
  <si>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</si>
  <si>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</si>
  <si>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</si>
  <si>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</si>
  <si>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</si>
  <si>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</si>
  <si>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</si>
  <si>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</si>
  <si>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</si>
  <si>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</si>
  <si>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</si>
  <si>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</si>
  <si>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</si>
  <si>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</si>
  <si>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</si>
  <si>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</si>
  <si>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</si>
  <si>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</si>
  <si>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</si>
  <si>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</si>
  <si>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</si>
  <si>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</si>
  <si>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</si>
  <si>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</si>
  <si>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</si>
  <si>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</si>
  <si>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</si>
  <si>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</si>
  <si>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</si>
  <si>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</si>
  <si>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</si>
  <si>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</si>
  <si>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</si>
  <si>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</si>
  <si>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</si>
  <si>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</si>
  <si>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</si>
  <si>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</si>
  <si>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</si>
  <si>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</si>
  <si>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</si>
  <si>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</si>
  <si>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</si>
  <si>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</si>
  <si>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</si>
  <si>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</si>
  <si>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</si>
  <si>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</si>
  <si>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</si>
  <si>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</si>
  <si>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</si>
  <si>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</si>
  <si>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</si>
  <si>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</si>
  <si>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</si>
  <si>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</si>
  <si>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</si>
  <si>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</si>
  <si>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</si>
  <si>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</si>
  <si>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</si>
  <si>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</si>
  <si>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</si>
  <si>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</si>
  <si>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</si>
  <si>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</si>
  <si>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</si>
  <si>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</si>
  <si>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</si>
  <si>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</si>
  <si>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</si>
  <si>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</si>
  <si>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</si>
  <si>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</si>
  <si>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</si>
  <si>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</si>
  <si>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</si>
  <si>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</si>
  <si>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</si>
  <si>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</si>
  <si>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</si>
  <si>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</si>
  <si>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</si>
  <si>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</si>
  <si>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</si>
  <si>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</si>
  <si>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</si>
  <si>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</si>
  <si>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</si>
  <si>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</si>
  <si>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</si>
  <si>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</si>
  <si>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</si>
  <si>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</si>
  <si>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</si>
  <si>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</si>
  <si>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</si>
  <si>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</si>
  <si>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</si>
  <si>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</si>
  <si>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</si>
  <si>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</si>
  <si>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</si>
  <si>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</si>
  <si>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</si>
  <si>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</si>
  <si>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</si>
  <si>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</si>
  <si>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</si>
  <si>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</si>
  <si>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</si>
  <si>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</si>
  <si>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</si>
  <si>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</si>
  <si>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</si>
  <si>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</si>
  <si>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</si>
  <si>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</si>
  <si>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</si>
  <si>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</si>
  <si>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</si>
  <si>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</si>
  <si>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</si>
  <si>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</si>
  <si>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</si>
  <si>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</si>
  <si>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</si>
  <si>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</si>
  <si>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</si>
  <si>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</si>
  <si>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</si>
  <si>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</si>
  <si>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</si>
  <si>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</si>
  <si>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</si>
  <si>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</si>
  <si>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</si>
  <si>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</si>
  <si>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</si>
  <si>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</si>
  <si>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</si>
  <si>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</si>
  <si>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</si>
  <si>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</si>
  <si>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</si>
  <si>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</si>
  <si>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</si>
  <si>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</si>
  <si>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</si>
  <si>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</si>
  <si>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</si>
  <si>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</si>
  <si>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</si>
  <si>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</si>
  <si>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</si>
  <si>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</si>
  <si>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</si>
  <si>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</si>
  <si>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</si>
  <si>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</si>
  <si>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</si>
  <si>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</si>
  <si>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</si>
  <si>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</si>
  <si>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</si>
  <si>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</si>
  <si>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</si>
  <si>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</si>
  <si>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</si>
  <si>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</si>
  <si>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</si>
  <si>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</si>
  <si>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</si>
  <si>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</si>
  <si>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</si>
  <si>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</si>
  <si>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</si>
  <si>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</si>
  <si>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</si>
  <si>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</si>
  <si>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</si>
  <si>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</si>
  <si>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</si>
  <si>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</si>
  <si>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</si>
  <si>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</si>
  <si>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</si>
  <si>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</si>
  <si>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</si>
  <si>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</si>
  <si>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</si>
  <si>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</si>
  <si>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</si>
  <si>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</si>
  <si>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</si>
  <si>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</si>
  <si>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</si>
  <si>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</si>
  <si>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</si>
  <si>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</si>
  <si>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</si>
  <si>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</si>
  <si>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</si>
  <si>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</si>
  <si>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</si>
  <si>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</si>
  <si>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</si>
  <si>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</si>
  <si>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</si>
  <si>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</si>
  <si>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</si>
  <si>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</si>
  <si>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</si>
  <si>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</si>
  <si>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</si>
  <si>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</si>
  <si>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</si>
  <si>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</si>
  <si>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</si>
  <si>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</si>
  <si>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</si>
  <si>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</si>
  <si>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</si>
  <si>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</si>
  <si>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</si>
  <si>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</si>
  <si>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</si>
  <si>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</si>
  <si>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</si>
  <si>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</si>
  <si>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</si>
  <si>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</si>
  <si>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</si>
  <si>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</si>
  <si>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</si>
  <si>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</si>
  <si>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</si>
  <si>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</si>
  <si>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</si>
  <si>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</si>
  <si>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</si>
  <si>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</si>
  <si>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</si>
  <si>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</si>
  <si>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</si>
  <si>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</si>
  <si>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</si>
  <si>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</si>
  <si>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</si>
  <si>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</si>
  <si>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</si>
  <si>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</si>
  <si>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</si>
  <si>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</si>
  <si>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</si>
  <si>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</si>
  <si>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</si>
  <si>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</si>
  <si>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</si>
  <si>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</si>
  <si>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</si>
  <si>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</si>
  <si>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</si>
  <si>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</si>
  <si>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</si>
  <si>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</si>
  <si>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</si>
  <si>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</si>
  <si>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</si>
  <si>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</si>
  <si>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</si>
  <si>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</si>
  <si>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</si>
  <si>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</si>
  <si>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</si>
  <si>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</si>
  <si>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</si>
  <si>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</si>
  <si>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</si>
  <si>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</si>
  <si>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</si>
  <si>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</si>
  <si>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</si>
  <si>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</si>
  <si>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</si>
  <si>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</si>
  <si>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</si>
  <si>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</si>
  <si>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</si>
  <si>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</si>
  <si>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</si>
  <si>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</si>
  <si>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</si>
  <si>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</si>
  <si>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</si>
  <si>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</si>
  <si>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</si>
  <si>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</si>
  <si>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</si>
  <si>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</si>
  <si>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</si>
  <si>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</si>
  <si>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</si>
  <si>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</si>
  <si>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</si>
  <si>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</si>
  <si>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</si>
  <si>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</si>
  <si>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</si>
  <si>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</si>
  <si>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</si>
  <si>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</si>
  <si>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</si>
  <si>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</si>
  <si>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</si>
  <si>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</si>
  <si>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</si>
  <si>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</si>
  <si>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</si>
  <si>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</si>
  <si>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</si>
  <si>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</si>
  <si>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</si>
  <si>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</si>
  <si>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</si>
  <si>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</si>
  <si>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</si>
  <si>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</si>
  <si>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</si>
  <si>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</si>
  <si>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</si>
  <si>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</si>
  <si>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</si>
  <si>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</si>
  <si>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</si>
  <si>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</si>
  <si>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</si>
  <si>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</si>
  <si>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</si>
  <si>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</si>
  <si>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</si>
  <si>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</si>
  <si>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</si>
  <si>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</si>
  <si>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</si>
  <si>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</si>
  <si>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</si>
  <si>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</si>
  <si>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</si>
  <si>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</si>
  <si>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</si>
  <si>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</si>
  <si>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</si>
  <si>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</si>
  <si>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</si>
  <si>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</si>
  <si>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</si>
  <si>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</si>
  <si>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</si>
  <si>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</si>
  <si>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</si>
  <si>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</si>
  <si>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</si>
  <si>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</si>
  <si>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</si>
  <si>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</si>
  <si>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</si>
  <si>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</si>
  <si>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</si>
  <si>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</si>
  <si>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</si>
  <si>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</si>
  <si>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</si>
  <si>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</si>
  <si>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</si>
  <si>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</si>
  <si>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</si>
  <si>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</si>
  <si>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</si>
  <si>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</si>
  <si>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</si>
  <si>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</si>
  <si>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</si>
  <si>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</si>
  <si>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</si>
  <si>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</si>
  <si>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</si>
  <si>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</si>
  <si>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</si>
  <si>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</si>
  <si>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</si>
  <si>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</si>
  <si>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</si>
  <si>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</si>
  <si>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</si>
  <si>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</si>
  <si>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</si>
  <si>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</si>
  <si>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</si>
  <si>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</si>
  <si>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</si>
  <si>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</si>
  <si>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</si>
  <si>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</si>
  <si>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</si>
  <si>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</si>
  <si>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</si>
  <si>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</si>
  <si>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</si>
  <si>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</si>
  <si>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</si>
  <si>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</si>
  <si>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</si>
  <si>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</si>
  <si>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</si>
  <si>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</si>
  <si>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</si>
  <si>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</si>
  <si>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</si>
  <si>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</si>
  <si>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</si>
  <si>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</si>
  <si>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</si>
  <si>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</si>
  <si>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</si>
  <si>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</si>
  <si>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</si>
  <si>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</si>
  <si>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</si>
  <si>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</si>
  <si>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</si>
  <si>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</si>
  <si>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</si>
  <si>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</si>
  <si>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</si>
  <si>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</si>
  <si>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</si>
  <si>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</si>
  <si>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</si>
  <si>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</si>
  <si>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</si>
  <si>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</si>
  <si>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</si>
  <si>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</si>
  <si>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</si>
  <si>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</si>
  <si>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</si>
  <si>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</si>
  <si>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</si>
  <si>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</si>
  <si>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</si>
  <si>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</si>
  <si>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</si>
  <si>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</si>
  <si>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</si>
  <si>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</si>
  <si>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</si>
  <si>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</si>
  <si>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</si>
  <si>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</si>
  <si>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</si>
  <si>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</si>
  <si>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</si>
  <si>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</si>
  <si>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</si>
  <si>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</si>
  <si>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</si>
  <si>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</si>
  <si>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</si>
  <si>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</si>
  <si>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</si>
  <si>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</si>
  <si>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</si>
  <si>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</si>
  <si>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</si>
  <si>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</si>
  <si>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</si>
  <si>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</si>
  <si>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</si>
  <si>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</si>
  <si>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</si>
  <si>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</si>
  <si>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</si>
  <si>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</si>
  <si>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</si>
  <si>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</si>
  <si>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</si>
  <si>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</si>
  <si>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</si>
  <si>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</si>
  <si>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</si>
  <si>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</si>
  <si>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</si>
  <si>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</si>
  <si>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</si>
  <si>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</si>
  <si>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</si>
  <si>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</si>
  <si>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</si>
  <si>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</si>
  <si>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</si>
  <si>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</si>
  <si>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</si>
  <si>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</si>
  <si>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</si>
  <si>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</si>
  <si>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</si>
  <si>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</si>
  <si>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</si>
  <si>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</si>
  <si>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</si>
  <si>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</si>
  <si>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</si>
  <si>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</si>
  <si>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</si>
  <si>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</si>
  <si>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</si>
  <si>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</si>
  <si>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</si>
  <si>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</si>
  <si>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</si>
  <si>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</si>
  <si>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</si>
  <si>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</si>
  <si>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</si>
  <si>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</si>
  <si>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</si>
  <si>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</si>
  <si>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</si>
  <si>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</si>
  <si>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</si>
  <si>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</si>
  <si>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</si>
  <si>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</si>
  <si>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</si>
  <si>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</si>
  <si>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</si>
  <si>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</si>
  <si>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</si>
  <si>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</si>
  <si>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</si>
  <si>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</si>
  <si>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</si>
  <si>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</si>
  <si>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</si>
  <si>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</si>
  <si>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</si>
  <si>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</si>
  <si>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</si>
  <si>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</si>
  <si>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</si>
  <si>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</si>
  <si>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</si>
  <si>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</si>
  <si>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</si>
  <si>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</si>
  <si>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</si>
  <si>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</si>
  <si>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</si>
  <si>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</si>
  <si>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</si>
  <si>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</si>
  <si>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</si>
  <si>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</si>
  <si>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</si>
  <si>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</si>
  <si>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</si>
  <si>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</si>
  <si>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</si>
  <si>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</si>
  <si>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</si>
  <si>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</si>
  <si>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</si>
  <si>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</si>
  <si>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</si>
  <si>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</si>
  <si>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</si>
  <si>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</si>
  <si>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</si>
  <si>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</si>
  <si>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</si>
  <si>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</si>
  <si>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</si>
  <si>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</si>
  <si>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</si>
  <si>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</si>
  <si>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</si>
  <si>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</si>
  <si>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</si>
  <si>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</si>
  <si>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</si>
  <si>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</si>
  <si>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</si>
  <si>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</si>
  <si>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</si>
  <si>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</si>
  <si>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</si>
  <si>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</si>
  <si>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</si>
  <si>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</si>
  <si>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</si>
  <si>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</si>
  <si>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</si>
  <si>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</si>
  <si>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</si>
  <si>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</si>
  <si>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</si>
  <si>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</si>
  <si>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</si>
  <si>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</si>
  <si>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</si>
  <si>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</si>
  <si>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</si>
  <si>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</si>
  <si>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</si>
  <si>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</si>
  <si>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</si>
  <si>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</si>
  <si>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</si>
  <si>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</si>
  <si>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</si>
  <si>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</si>
  <si>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</si>
  <si>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</si>
  <si>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</si>
  <si>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</si>
  <si>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</si>
  <si>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</si>
  <si>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</si>
  <si>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</si>
  <si>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</si>
  <si>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</si>
  <si>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</si>
  <si>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</si>
  <si>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</si>
  <si>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</si>
  <si>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</si>
  <si>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</si>
  <si>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</si>
  <si>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</si>
  <si>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</si>
  <si>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</si>
  <si>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</si>
  <si>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</si>
  <si>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</si>
  <si>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</si>
  <si>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</si>
  <si>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</si>
  <si>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</si>
  <si>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</si>
  <si>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</si>
  <si>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</si>
  <si>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</si>
  <si>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</si>
  <si>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</si>
  <si>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</si>
  <si>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</si>
  <si>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</si>
  <si>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</si>
  <si>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</si>
  <si>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</si>
  <si>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</si>
  <si>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</si>
  <si>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</si>
  <si>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</si>
  <si>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</si>
  <si>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</si>
  <si>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</si>
  <si>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</si>
  <si>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</si>
  <si>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</si>
  <si>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</si>
  <si>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</si>
  <si>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</si>
  <si>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</si>
  <si>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</si>
  <si>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</si>
  <si>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</si>
  <si>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</si>
  <si>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</si>
  <si>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</si>
  <si>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</si>
  <si>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</si>
  <si>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</si>
  <si>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</si>
  <si>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</si>
  <si>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</si>
  <si>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</si>
  <si>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</si>
  <si>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</si>
  <si>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</si>
  <si>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</si>
  <si>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</si>
  <si>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</si>
  <si>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</si>
  <si>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</si>
  <si>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</si>
  <si>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</si>
  <si>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</si>
  <si>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</si>
  <si>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</si>
  <si>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</si>
  <si>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</si>
  <si>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</si>
  <si>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</si>
  <si>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</si>
  <si>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</si>
  <si>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</si>
  <si>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</si>
  <si>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</si>
  <si>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</si>
  <si>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</si>
  <si>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</si>
  <si>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</si>
  <si>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</si>
  <si>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</si>
  <si>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</si>
  <si>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</si>
  <si>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</si>
  <si>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</si>
  <si>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</si>
  <si>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</si>
  <si>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</si>
  <si>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</si>
  <si>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</si>
  <si>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</si>
  <si>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</si>
  <si>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</si>
  <si>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</si>
  <si>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</si>
  <si>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</si>
  <si>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</si>
  <si>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</si>
  <si>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</si>
  <si>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</si>
  <si>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</si>
  <si>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</si>
  <si>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</si>
  <si>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</si>
  <si>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</si>
  <si>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</si>
  <si>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</si>
  <si>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</si>
  <si>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</si>
  <si>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</si>
  <si>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</si>
  <si>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</si>
  <si>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</si>
  <si>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</si>
  <si>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</si>
  <si>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</si>
  <si>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</si>
  <si>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</si>
  <si>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</si>
  <si>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</si>
  <si>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</si>
  <si>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</si>
  <si>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</si>
  <si>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</si>
  <si>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</si>
  <si>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</si>
  <si>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</si>
  <si>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</si>
  <si>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</si>
  <si>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</si>
  <si>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</si>
  <si>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</si>
  <si>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</si>
  <si>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</si>
  <si>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</si>
  <si>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</si>
  <si>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</si>
  <si>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</si>
  <si>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</si>
  <si>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</si>
  <si>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</si>
  <si>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</si>
  <si>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</si>
  <si>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</si>
  <si>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</si>
  <si>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</si>
  <si>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</si>
  <si>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</si>
  <si>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</si>
  <si>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</si>
  <si>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</si>
  <si>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</si>
  <si>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</si>
  <si>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</si>
  <si>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</si>
  <si>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</si>
  <si>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</si>
  <si>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</si>
  <si>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</si>
  <si>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</si>
  <si>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</si>
  <si>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</si>
  <si>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</si>
  <si>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</si>
  <si>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</si>
  <si>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</si>
  <si>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</si>
  <si>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</si>
  <si>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</si>
  <si>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</si>
  <si>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</si>
  <si>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</si>
  <si>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</si>
  <si>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</si>
  <si>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</si>
  <si>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</si>
  <si>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</si>
  <si>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</si>
  <si>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</si>
  <si>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</si>
  <si>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</si>
  <si>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</si>
  <si>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</si>
  <si>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</si>
  <si>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</si>
  <si>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</si>
  <si>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</si>
  <si>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</si>
  <si>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</si>
  <si>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</si>
  <si>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</si>
  <si>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</si>
  <si>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</si>
  <si>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</si>
  <si>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</si>
  <si>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</si>
  <si>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</si>
  <si>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</si>
  <si>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</si>
  <si>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</si>
  <si>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</si>
  <si>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</si>
  <si>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</si>
  <si>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</si>
  <si>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</si>
  <si>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</si>
  <si>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</si>
  <si>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</si>
  <si>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</si>
  <si>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</si>
  <si>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</si>
  <si>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</si>
  <si>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</si>
  <si>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</si>
  <si>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</si>
  <si>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</si>
  <si>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</si>
  <si>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</si>
  <si>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</si>
  <si>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</si>
  <si>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</si>
  <si>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</si>
  <si>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</si>
  <si>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</si>
  <si>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</si>
  <si>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</si>
  <si>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</si>
  <si>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</si>
  <si>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</si>
  <si>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</si>
  <si>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</si>
  <si>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</si>
  <si>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</si>
  <si>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</si>
  <si>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</si>
  <si>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</si>
  <si>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</si>
  <si>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</si>
  <si>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</si>
  <si>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</si>
  <si>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</si>
  <si>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</si>
  <si>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</si>
  <si>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</si>
  <si>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</si>
  <si>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</si>
  <si>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</si>
  <si>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</si>
  <si>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</si>
  <si>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</si>
  <si>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</si>
  <si>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</si>
  <si>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</si>
  <si>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</si>
  <si>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</si>
  <si>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</si>
  <si>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</si>
  <si>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</si>
  <si>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</si>
  <si>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</si>
  <si>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</si>
  <si>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</si>
  <si>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</si>
  <si>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</si>
  <si>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</si>
  <si>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</si>
  <si>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</si>
  <si>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</si>
  <si>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</si>
  <si>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</si>
  <si>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</si>
  <si>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</si>
  <si>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</si>
  <si>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</si>
  <si>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</si>
  <si>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</si>
  <si>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</si>
  <si>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</si>
  <si>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</si>
  <si>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</si>
  <si>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</si>
  <si>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</si>
  <si>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</si>
  <si>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</si>
  <si>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</si>
  <si>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</si>
  <si>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</si>
  <si>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</si>
  <si>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</si>
  <si>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</si>
  <si>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</si>
  <si>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</si>
  <si>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</si>
  <si>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</si>
  <si>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</si>
  <si>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</si>
  <si>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</si>
  <si>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</si>
  <si>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</si>
  <si>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</si>
  <si>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</si>
  <si>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</si>
  <si>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</si>
  <si>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</si>
  <si>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</si>
  <si>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</si>
  <si>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</si>
  <si>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</si>
  <si>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</si>
  <si>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</si>
  <si>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</si>
  <si>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</si>
  <si>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</si>
  <si>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</si>
  <si>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</si>
  <si>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</si>
  <si>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</si>
  <si>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</si>
  <si>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</si>
  <si>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</si>
  <si>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</si>
  <si>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</si>
  <si>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</si>
  <si>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</si>
  <si>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</si>
  <si>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</si>
  <si>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</si>
  <si>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</si>
  <si>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</si>
  <si>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</si>
  <si>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</si>
  <si>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</si>
  <si>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</si>
  <si>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</si>
  <si>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</si>
  <si>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</si>
  <si>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</si>
  <si>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</si>
  <si>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</si>
  <si>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</si>
  <si>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</si>
  <si>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</si>
  <si>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</si>
  <si>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</si>
  <si>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</si>
  <si>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</si>
  <si>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</si>
  <si>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</si>
  <si>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</si>
  <si>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</si>
  <si>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</si>
  <si>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</si>
  <si>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</si>
  <si>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</si>
  <si>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</si>
  <si>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</si>
  <si>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</si>
  <si>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</si>
  <si>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</si>
  <si>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</si>
  <si>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</si>
  <si>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</si>
  <si>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</si>
  <si>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</si>
  <si>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</si>
  <si>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</si>
  <si>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</si>
  <si>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</si>
  <si>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</si>
  <si>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</si>
  <si>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</si>
  <si>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</si>
  <si>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</si>
  <si>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</si>
  <si>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</si>
  <si>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</si>
  <si>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</si>
  <si>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</si>
  <si>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</si>
  <si>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</si>
  <si>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</si>
  <si>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</si>
  <si>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</si>
  <si>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</si>
  <si>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</si>
  <si>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</si>
  <si>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</si>
  <si>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</si>
  <si>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</si>
  <si>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</si>
  <si>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</si>
  <si>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</si>
  <si>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</si>
  <si>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</si>
  <si>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</si>
  <si>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</si>
  <si>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</si>
  <si>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</si>
  <si>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</si>
  <si>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</si>
  <si>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</si>
  <si>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</si>
  <si>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</si>
  <si>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</si>
  <si>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</si>
  <si>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</si>
  <si>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</si>
  <si>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</si>
  <si>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</si>
  <si>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</si>
  <si>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</si>
  <si>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</si>
  <si>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</si>
  <si>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</si>
  <si>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</si>
  <si>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</si>
  <si>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</si>
  <si>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</si>
  <si>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</si>
  <si>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</si>
  <si>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</si>
  <si>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</si>
  <si>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</si>
  <si>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</si>
  <si>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</si>
  <si>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</si>
  <si>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</si>
  <si>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</si>
  <si>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</si>
  <si>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</si>
  <si>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</si>
  <si>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</si>
  <si>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</si>
  <si>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</si>
  <si>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</si>
  <si>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</si>
  <si>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</si>
  <si>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</si>
  <si>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</si>
  <si>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</si>
  <si>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</si>
  <si>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</si>
  <si>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</si>
  <si>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</si>
  <si>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</si>
  <si>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</si>
  <si>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</si>
  <si>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</si>
  <si>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</si>
  <si>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</si>
  <si>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</si>
  <si>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</si>
  <si>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</si>
  <si>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</si>
  <si>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</si>
  <si>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</si>
  <si>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</si>
  <si>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</si>
  <si>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</si>
  <si>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</si>
  <si>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</si>
  <si>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</si>
  <si>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</si>
  <si>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</si>
  <si>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</si>
  <si>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</si>
  <si>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</si>
  <si>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</si>
  <si>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</si>
  <si>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</si>
  <si>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</si>
  <si>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</si>
  <si>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</si>
  <si>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</si>
  <si>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</si>
  <si>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</si>
  <si>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</si>
  <si>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</si>
  <si>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</si>
  <si>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</si>
  <si>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</si>
  <si>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</si>
  <si>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</si>
  <si>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</si>
  <si>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</si>
  <si>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</si>
  <si>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</si>
  <si>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</si>
  <si>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</si>
  <si>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</si>
  <si>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</si>
  <si>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</si>
  <si>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</si>
  <si>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</si>
  <si>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</si>
  <si>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</si>
  <si>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</si>
  <si>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</si>
  <si>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</si>
  <si>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</si>
  <si>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</si>
  <si>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</si>
  <si>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</si>
  <si>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</si>
  <si>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</si>
  <si>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</si>
  <si>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</si>
  <si>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</si>
  <si>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</si>
  <si>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</si>
  <si>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</si>
  <si>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</si>
  <si>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</si>
  <si>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</si>
  <si>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</si>
  <si>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</si>
  <si>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</si>
  <si>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</si>
  <si>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</si>
  <si>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</si>
  <si>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</si>
  <si>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</si>
  <si>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</si>
  <si>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</si>
  <si>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</si>
  <si>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</si>
  <si>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</si>
  <si>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</si>
  <si>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</si>
  <si>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</si>
  <si>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</si>
  <si>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</si>
  <si>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</si>
  <si>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</si>
  <si>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</si>
  <si>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</si>
  <si>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</si>
  <si>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</si>
  <si>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</si>
  <si>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</si>
  <si>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</si>
  <si>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</si>
  <si>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</si>
  <si>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</si>
  <si>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</si>
  <si>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</si>
  <si>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</si>
  <si>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</si>
  <si>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</si>
  <si>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</si>
  <si>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</si>
  <si>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</si>
  <si>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</si>
  <si>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</si>
  <si>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</si>
  <si>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</si>
  <si>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</si>
  <si>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</si>
  <si>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</si>
  <si>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</si>
  <si>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</si>
  <si>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</si>
  <si>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</si>
  <si>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</si>
  <si>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</si>
  <si>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</si>
  <si>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</si>
  <si>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</si>
  <si>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</si>
  <si>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</si>
  <si>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</si>
  <si>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</si>
  <si>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</si>
  <si>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</si>
  <si>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</si>
  <si>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</si>
  <si>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</si>
  <si>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</si>
  <si>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</si>
  <si>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</si>
  <si>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</si>
  <si>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</si>
  <si>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</si>
  <si>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</si>
  <si>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</si>
  <si>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</si>
  <si>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</si>
  <si>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</si>
  <si>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</si>
  <si>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</si>
  <si>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</si>
  <si>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</si>
  <si>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</si>
  <si>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</si>
  <si>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</si>
  <si>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</si>
  <si>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</si>
  <si>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</si>
  <si>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</si>
  <si>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</si>
  <si>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</si>
  <si>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</si>
  <si>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</si>
  <si>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</si>
  <si>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</si>
  <si>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</si>
  <si>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</si>
  <si>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</si>
  <si>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</si>
  <si>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</si>
  <si>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</si>
  <si>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</si>
  <si>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</si>
  <si>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</si>
  <si>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</si>
  <si>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</si>
  <si>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</si>
  <si>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</si>
  <si>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</si>
  <si>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</si>
  <si>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</si>
  <si>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</si>
  <si>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</si>
  <si>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</si>
  <si>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</si>
  <si>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</si>
  <si>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</si>
  <si>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</si>
  <si>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</si>
  <si>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</si>
  <si>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</si>
  <si>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</si>
  <si>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</si>
  <si>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</si>
  <si>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</si>
  <si>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</si>
  <si>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</si>
  <si>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</si>
  <si>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</si>
  <si>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</si>
  <si>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</si>
  <si>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</si>
  <si>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</si>
  <si>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</si>
  <si>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</si>
  <si>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</si>
  <si>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</si>
  <si>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</si>
  <si>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</si>
  <si>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</si>
  <si>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</si>
  <si>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</si>
  <si>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</si>
  <si>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</si>
  <si>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</si>
  <si>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</si>
  <si>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</si>
  <si>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</si>
  <si>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</si>
  <si>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</si>
  <si>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</si>
  <si>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</si>
  <si>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</si>
  <si>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</si>
  <si>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</si>
  <si>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</si>
  <si>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</si>
  <si>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</si>
  <si>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</si>
  <si>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</si>
  <si>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</si>
  <si>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</si>
  <si>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</si>
  <si>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</si>
  <si>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</si>
  <si>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</si>
  <si>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</si>
  <si>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</si>
  <si>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</si>
  <si>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</si>
  <si>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</si>
  <si>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</si>
  <si>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</si>
  <si>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</si>
  <si>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</si>
  <si>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</si>
  <si>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</si>
  <si>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</si>
  <si>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</si>
  <si>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</si>
  <si>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</si>
  <si>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</si>
  <si>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</si>
  <si>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</si>
  <si>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</si>
  <si>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</si>
  <si>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</si>
  <si>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</si>
  <si>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</si>
  <si>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</si>
  <si>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</si>
  <si>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</si>
  <si>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</si>
  <si>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</si>
  <si>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</si>
  <si>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</si>
  <si>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</si>
  <si>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</si>
  <si>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</si>
  <si>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</si>
  <si>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</si>
  <si>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</si>
  <si>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</si>
  <si>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</si>
  <si>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</si>
  <si>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</si>
  <si>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</si>
  <si>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</si>
  <si>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</si>
  <si>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</si>
  <si>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</si>
  <si>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</si>
  <si>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</si>
  <si>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</si>
  <si>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</si>
  <si>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</si>
  <si>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</si>
  <si>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</si>
  <si>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</si>
  <si>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</si>
  <si>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</si>
  <si>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</si>
  <si>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</si>
  <si>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</si>
  <si>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</si>
  <si>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</si>
  <si>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</si>
  <si>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</si>
  <si>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</si>
  <si>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</si>
  <si>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</si>
  <si>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</si>
  <si>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</si>
  <si>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</si>
  <si>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</si>
  <si>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</si>
  <si>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</si>
  <si>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</si>
  <si>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</si>
  <si>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</si>
  <si>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</si>
  <si>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</si>
  <si>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</si>
  <si>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</si>
  <si>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</si>
  <si>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</si>
  <si>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</si>
  <si>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</si>
  <si>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</si>
  <si>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</si>
  <si>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</si>
  <si>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</si>
  <si>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</si>
  <si>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</si>
  <si>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</si>
  <si>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</si>
  <si>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</si>
  <si>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</si>
  <si>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</si>
  <si>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</si>
  <si>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</si>
  <si>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</si>
  <si>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</si>
  <si>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</si>
  <si>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</si>
  <si>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</si>
  <si>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</si>
  <si>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</si>
  <si>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</si>
  <si>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</si>
  <si>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</si>
  <si>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</si>
  <si>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</si>
  <si>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</si>
  <si>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</si>
  <si>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</si>
  <si>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</si>
  <si>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</si>
  <si>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</si>
  <si>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</si>
  <si>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</si>
  <si>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</si>
  <si>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</si>
  <si>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</si>
  <si>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</si>
  <si>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</si>
  <si>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</si>
  <si>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</si>
  <si>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</si>
  <si>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</si>
  <si>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</si>
  <si>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</si>
  <si>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</si>
  <si>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</si>
  <si>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</si>
  <si>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</si>
  <si>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</si>
  <si>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</si>
  <si>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</si>
  <si>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</si>
  <si>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</si>
  <si>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</si>
  <si>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</si>
  <si>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</si>
  <si>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</si>
  <si>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</si>
  <si>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</si>
  <si>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</si>
  <si>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</si>
  <si>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</si>
  <si>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</si>
  <si>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</si>
  <si>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</si>
  <si>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</si>
  <si>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</si>
  <si>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</si>
  <si>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</si>
  <si>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</si>
  <si>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</si>
  <si>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</si>
  <si>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</si>
  <si>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</si>
  <si>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</si>
  <si>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</si>
  <si>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</si>
  <si>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</si>
  <si>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</si>
  <si>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</si>
  <si>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</si>
  <si>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</si>
  <si>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</si>
  <si>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</si>
  <si>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</si>
  <si>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</si>
  <si>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</si>
  <si>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</si>
  <si>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</si>
  <si>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</si>
  <si>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</si>
  <si>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</si>
  <si>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</si>
  <si>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</si>
  <si>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</si>
  <si>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</si>
  <si>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</si>
  <si>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</si>
  <si>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</si>
  <si>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</si>
  <si>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</si>
  <si>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</si>
  <si>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</si>
  <si>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</si>
  <si>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</si>
  <si>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</si>
  <si>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</si>
  <si>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</si>
  <si>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</si>
  <si>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</si>
  <si>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</si>
  <si>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</si>
  <si>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</si>
  <si>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</si>
  <si>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</si>
  <si>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</si>
  <si>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</si>
  <si>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</si>
  <si>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</si>
  <si>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</si>
  <si>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</si>
  <si>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</si>
  <si>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</si>
  <si>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</si>
  <si>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</si>
  <si>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</si>
  <si>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</si>
  <si>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</si>
  <si>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</si>
  <si>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</si>
  <si>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</si>
  <si>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</si>
  <si>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</si>
  <si>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</si>
  <si>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</si>
  <si>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</si>
  <si>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</si>
  <si>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</si>
  <si>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</si>
  <si>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</si>
  <si>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</si>
  <si>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</si>
  <si>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</si>
  <si>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</si>
  <si>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</si>
  <si>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</si>
  <si>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</si>
  <si>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</si>
  <si>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</si>
  <si>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</si>
  <si>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</si>
  <si>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</si>
  <si>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</si>
  <si>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</si>
  <si>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</si>
  <si>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</si>
  <si>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</si>
  <si>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</si>
  <si>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</si>
  <si>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</si>
  <si>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</si>
  <si>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</si>
  <si>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</si>
  <si>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</si>
  <si>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</si>
  <si>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</si>
  <si>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</si>
  <si>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</si>
  <si>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</si>
  <si>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</si>
  <si>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</si>
  <si>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</si>
  <si>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</si>
  <si>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</si>
  <si>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</si>
  <si>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</si>
  <si>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</si>
  <si>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</si>
  <si>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</si>
  <si>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</si>
  <si>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</si>
  <si>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</si>
  <si>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</si>
  <si>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</si>
  <si>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</si>
  <si>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</si>
  <si>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</si>
  <si>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</si>
  <si>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</si>
  <si>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</si>
  <si>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</si>
  <si>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</si>
  <si>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</si>
  <si>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</si>
  <si>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</si>
  <si>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</si>
  <si>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</si>
  <si>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</si>
  <si>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</si>
  <si>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</si>
  <si>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</si>
  <si>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</si>
  <si>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</si>
  <si>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</si>
  <si>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</si>
  <si>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</si>
  <si>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</si>
  <si>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</si>
  <si>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</si>
  <si>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</si>
  <si>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</si>
  <si>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</si>
  <si>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</si>
  <si>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</si>
  <si>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</si>
  <si>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</si>
  <si>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</si>
  <si>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</si>
  <si>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</si>
  <si>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</si>
  <si>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</si>
  <si>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</si>
  <si>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</si>
  <si>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</si>
  <si>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</si>
  <si>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</si>
  <si>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</si>
  <si>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</si>
  <si>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</si>
  <si>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</si>
  <si>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</si>
  <si>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</si>
  <si>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</si>
  <si>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</si>
  <si>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</si>
  <si>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</si>
  <si>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</si>
  <si>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</si>
  <si>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</si>
  <si>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</si>
  <si>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</si>
  <si>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</si>
  <si>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</si>
  <si>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</si>
  <si>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</si>
  <si>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</si>
  <si>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</si>
  <si>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</si>
  <si>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</si>
  <si>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</si>
  <si>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</si>
  <si>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</si>
  <si>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</si>
  <si>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</si>
  <si>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</si>
  <si>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</si>
  <si>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</si>
  <si>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</si>
  <si>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</si>
  <si>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</si>
  <si>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</si>
  <si>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</si>
  <si>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</si>
  <si>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</si>
  <si>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</si>
  <si>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</si>
  <si>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</si>
  <si>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</si>
  <si>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</si>
  <si>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</si>
  <si>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</si>
  <si>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</si>
  <si>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</si>
  <si>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</si>
  <si>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</si>
  <si>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</si>
  <si>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</si>
  <si>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</si>
  <si>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</si>
  <si>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</si>
  <si>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</si>
  <si>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</si>
  <si>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</si>
  <si>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</si>
  <si>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</si>
  <si>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</si>
  <si>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</si>
  <si>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</si>
  <si>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</si>
  <si>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</si>
  <si>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</si>
  <si>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</si>
  <si>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</si>
  <si>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</si>
  <si>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</si>
  <si>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</si>
  <si>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</si>
  <si>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</si>
  <si>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</si>
  <si>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</si>
  <si>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</si>
  <si>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</si>
  <si>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</si>
  <si>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</si>
  <si>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</si>
  <si>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</si>
  <si>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</si>
  <si>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</si>
  <si>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</si>
  <si>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</si>
  <si>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</si>
  <si>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</si>
  <si>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</si>
  <si>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</si>
  <si>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</si>
  <si>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</si>
  <si>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</si>
  <si>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</si>
  <si>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</si>
  <si>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</si>
  <si>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</si>
  <si>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</si>
  <si>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</si>
  <si>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</si>
  <si>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</si>
  <si>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</si>
  <si>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</si>
  <si>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</si>
  <si>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</si>
  <si>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</si>
  <si>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</si>
  <si>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</si>
  <si>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</si>
  <si>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</si>
  <si>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</si>
  <si>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</si>
  <si>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</si>
  <si>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</si>
  <si>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</si>
  <si>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</si>
  <si>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</si>
  <si>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</si>
  <si>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</si>
  <si>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</si>
  <si>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</si>
  <si>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</si>
  <si>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</si>
  <si>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</si>
  <si>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</si>
  <si>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</si>
  <si>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</si>
  <si>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</si>
  <si>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</si>
  <si>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</si>
  <si>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</si>
  <si>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</si>
  <si>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</si>
  <si>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</si>
  <si>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</si>
  <si>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</si>
  <si>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</si>
  <si>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</si>
  <si>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</si>
  <si>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</si>
  <si>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</si>
  <si>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</si>
  <si>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</si>
  <si>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</si>
  <si>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</si>
  <si>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</si>
  <si>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</si>
  <si>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</si>
  <si>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</si>
  <si>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</si>
  <si>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</si>
  <si>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</si>
  <si>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</si>
  <si>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</si>
  <si>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</si>
  <si>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</si>
  <si>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</si>
  <si>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</si>
  <si>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</si>
  <si>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</si>
  <si>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</si>
  <si>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</si>
  <si>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</si>
  <si>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</si>
  <si>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</si>
  <si>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</si>
  <si>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</si>
  <si>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</si>
  <si>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</si>
  <si>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</si>
  <si>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</si>
  <si>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</si>
  <si>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</si>
  <si>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</si>
  <si>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</si>
  <si>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</si>
  <si>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</si>
  <si>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</si>
  <si>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</si>
  <si>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</si>
  <si>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</si>
  <si>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</si>
  <si>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</si>
  <si>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</si>
  <si>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</si>
  <si>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</si>
  <si>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</si>
  <si>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</si>
  <si>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</si>
  <si>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</si>
  <si>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</si>
  <si>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</si>
  <si>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</si>
  <si>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</si>
  <si>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</si>
  <si>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</si>
  <si>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</si>
  <si>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</si>
  <si>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</si>
  <si>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</si>
  <si>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</si>
  <si>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</si>
  <si>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</si>
  <si>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</si>
  <si>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</si>
  <si>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</si>
  <si>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</si>
  <si>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</si>
  <si>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</si>
  <si>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</si>
  <si>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</si>
  <si>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</si>
  <si>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</si>
  <si>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</si>
  <si>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</si>
  <si>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</si>
  <si>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</si>
  <si>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</si>
  <si>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</si>
  <si>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</si>
  <si>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</si>
  <si>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</si>
  <si>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</si>
  <si>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</si>
  <si>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</si>
  <si>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</si>
  <si>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</si>
  <si>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</si>
  <si>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</si>
  <si>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</si>
  <si>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</si>
  <si>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</si>
  <si>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</si>
  <si>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</si>
  <si>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</si>
  <si>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</si>
  <si>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</si>
  <si>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</si>
  <si>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</si>
  <si>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</si>
  <si>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</si>
  <si>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</si>
  <si>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</si>
  <si>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</si>
  <si>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</si>
  <si>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</si>
  <si>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</si>
  <si>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</si>
  <si>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</si>
  <si>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</si>
  <si>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</si>
  <si>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</si>
  <si>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</si>
  <si>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</si>
  <si>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</si>
  <si>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</si>
  <si>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</si>
  <si>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</si>
  <si>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</si>
  <si>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</si>
  <si>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</si>
  <si>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</si>
  <si>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</si>
  <si>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</si>
  <si>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</si>
  <si>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</si>
  <si>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</si>
  <si>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</si>
  <si>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</si>
  <si>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</si>
  <si>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</si>
  <si>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</si>
  <si>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</si>
  <si>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</si>
  <si>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</si>
  <si>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</si>
  <si>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</si>
  <si>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</si>
  <si>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</si>
  <si>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</si>
  <si>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</si>
  <si>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</si>
  <si>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</si>
  <si>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</si>
  <si>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</si>
  <si>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</si>
  <si>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</si>
  <si>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</si>
  <si>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</si>
  <si>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</si>
  <si>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</si>
  <si>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</si>
  <si>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</si>
  <si>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</si>
  <si>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</si>
  <si>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</si>
  <si>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</si>
  <si>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</si>
  <si>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</si>
  <si>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</si>
  <si>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</si>
  <si>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</si>
  <si>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</si>
  <si>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</si>
  <si>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</si>
  <si>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</si>
  <si>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</si>
  <si>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</si>
  <si>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</si>
  <si>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</si>
  <si>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</si>
  <si>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</si>
  <si>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</si>
  <si>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</si>
  <si>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</si>
  <si>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</si>
  <si>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</si>
  <si>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</si>
  <si>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</si>
  <si>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</si>
  <si>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</si>
  <si>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</si>
  <si>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</si>
  <si>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</si>
  <si>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</si>
  <si>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</si>
  <si>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</si>
  <si>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</si>
  <si>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</si>
  <si>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</si>
  <si>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</si>
  <si>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</si>
  <si>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</si>
  <si>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</si>
  <si>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</si>
  <si>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</si>
  <si>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</si>
  <si>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</si>
  <si>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</si>
  <si>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</si>
  <si>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</si>
  <si>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</si>
  <si>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</si>
  <si>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</si>
  <si>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</si>
  <si>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</si>
  <si>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</si>
  <si>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</si>
  <si>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</si>
  <si>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</si>
  <si>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</si>
  <si>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</si>
  <si>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</si>
  <si>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</si>
  <si>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</si>
  <si>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</si>
  <si>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</si>
  <si>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</si>
  <si>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</si>
  <si>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</si>
  <si>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</si>
  <si>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</si>
  <si>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</si>
  <si>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</si>
  <si>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</si>
  <si>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</si>
  <si>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</si>
  <si>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</si>
  <si>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</si>
  <si>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</si>
  <si>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</si>
  <si>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</si>
  <si>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</si>
  <si>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</si>
  <si>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</si>
  <si>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</si>
  <si>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</si>
  <si>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</si>
  <si>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</si>
  <si>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</si>
  <si>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</si>
  <si>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</si>
  <si>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</si>
  <si>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</si>
  <si>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</si>
  <si>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</si>
  <si>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</si>
  <si>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</si>
  <si>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</si>
  <si>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</si>
  <si>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</si>
  <si>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</si>
  <si>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</si>
  <si>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</si>
  <si>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</si>
  <si>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</si>
  <si>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</si>
  <si>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</si>
  <si>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</si>
  <si>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</si>
  <si>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</si>
  <si>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</si>
  <si>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</si>
  <si>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</si>
  <si>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</si>
  <si>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</si>
  <si>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</si>
  <si>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</si>
  <si>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</si>
  <si>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</si>
  <si>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</si>
  <si>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</si>
  <si>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</si>
  <si>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</si>
  <si>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</si>
  <si>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</si>
  <si>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</si>
  <si>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</si>
  <si>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</si>
  <si>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</si>
  <si>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</si>
  <si>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</si>
  <si>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</si>
  <si>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</si>
  <si>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</si>
  <si>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</si>
  <si>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</si>
  <si>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</si>
  <si>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</si>
  <si>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</si>
  <si>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</si>
  <si>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</si>
  <si>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</si>
  <si>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</si>
  <si>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</si>
  <si>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</si>
  <si>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</si>
  <si>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</si>
  <si>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</si>
  <si>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</si>
  <si>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</si>
  <si>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</si>
  <si>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</si>
  <si>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</si>
  <si>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</si>
  <si>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</si>
  <si>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</si>
  <si>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</si>
  <si>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</si>
  <si>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</si>
  <si>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</si>
  <si>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</si>
  <si>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</si>
  <si>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</si>
  <si>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</si>
  <si>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</si>
  <si>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</si>
  <si>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</si>
  <si>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</si>
  <si>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</si>
  <si>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</si>
  <si>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</si>
  <si>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</si>
  <si>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</si>
  <si>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</si>
  <si>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</si>
  <si>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</si>
  <si>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</si>
  <si>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</si>
  <si>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</si>
  <si>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</si>
  <si>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</si>
  <si>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</si>
  <si>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</si>
  <si>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</si>
  <si>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</si>
  <si>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</si>
  <si>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</si>
  <si>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</si>
  <si>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</si>
  <si>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</si>
  <si>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</si>
  <si>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</si>
  <si>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</si>
  <si>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</si>
  <si>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</si>
  <si>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</si>
  <si>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</si>
  <si>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</si>
  <si>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</si>
  <si>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</si>
  <si>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</si>
  <si>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</si>
  <si>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</si>
  <si>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</si>
  <si>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</si>
  <si>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</si>
  <si>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</si>
  <si>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</si>
  <si>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</si>
  <si>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</si>
  <si>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</si>
  <si>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</si>
  <si>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</si>
  <si>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</si>
  <si>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</si>
  <si>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</si>
  <si>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</si>
  <si>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</si>
  <si>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</si>
  <si>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</si>
  <si>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</si>
  <si>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</si>
  <si>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</si>
  <si>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</si>
  <si>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</si>
  <si>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</si>
  <si>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</si>
  <si>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</si>
  <si>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</si>
  <si>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</si>
  <si>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</si>
  <si>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</si>
  <si>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</si>
  <si>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</si>
  <si>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</si>
  <si>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</si>
  <si>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</si>
  <si>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</si>
  <si>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</si>
  <si>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</si>
  <si>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</si>
  <si>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</si>
  <si>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</si>
  <si>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</si>
  <si>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</si>
  <si>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</si>
  <si>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</si>
  <si>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</si>
  <si>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</si>
  <si>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</si>
  <si>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</si>
  <si>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</si>
  <si>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</si>
  <si>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</si>
  <si>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</si>
  <si>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</si>
  <si>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</si>
  <si>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</si>
  <si>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</si>
  <si>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</si>
  <si>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</si>
  <si>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</si>
  <si>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</si>
  <si>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</si>
  <si>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</si>
  <si>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</si>
  <si>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</si>
  <si>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</si>
  <si>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</si>
  <si>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</si>
  <si>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</si>
  <si>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</si>
  <si>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</si>
  <si>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</si>
  <si>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</si>
  <si>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</si>
  <si>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</si>
  <si>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</si>
  <si>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</si>
  <si>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</si>
  <si>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</si>
  <si>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</si>
  <si>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</si>
  <si>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</si>
  <si>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</si>
  <si>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</si>
  <si>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</si>
  <si>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</si>
  <si>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</si>
  <si>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</si>
  <si>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</si>
  <si>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</si>
  <si>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</si>
  <si>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</si>
  <si>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</si>
  <si>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</si>
  <si>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</si>
  <si>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</si>
  <si>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</si>
  <si>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</si>
  <si>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</si>
  <si>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</si>
  <si>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</si>
  <si>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</si>
  <si>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</si>
  <si>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</si>
  <si>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</si>
  <si>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</si>
  <si>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</si>
  <si>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</si>
  <si>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</si>
  <si>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</si>
  <si>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</si>
  <si>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</si>
  <si>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</si>
  <si>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</si>
  <si>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</si>
  <si>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</si>
  <si>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</si>
  <si>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</si>
  <si>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</si>
  <si>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</si>
  <si>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</si>
  <si>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</si>
  <si>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</si>
  <si>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</si>
  <si>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</si>
  <si>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</si>
  <si>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</si>
  <si>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</si>
  <si>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</si>
  <si>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</si>
  <si>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</si>
  <si>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</si>
  <si>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</si>
  <si>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</si>
  <si>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</si>
  <si>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</si>
  <si>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</si>
  <si>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</si>
  <si>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</si>
  <si>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</si>
  <si>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</si>
  <si>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</si>
  <si>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</si>
  <si>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</si>
  <si>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</si>
  <si>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</si>
  <si>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</si>
  <si>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</si>
  <si>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</si>
  <si>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</si>
  <si>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</si>
  <si>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</si>
  <si>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</si>
  <si>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</si>
  <si>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</si>
  <si>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</si>
  <si>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</si>
  <si>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</si>
  <si>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</si>
  <si>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</si>
  <si>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</si>
  <si>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</si>
  <si>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</si>
  <si>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</si>
  <si>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</si>
  <si>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</si>
  <si>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</si>
  <si>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</si>
  <si>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</si>
  <si>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</si>
  <si>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</si>
  <si>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</si>
  <si>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</si>
  <si>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</si>
  <si>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</si>
  <si>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</si>
  <si>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</si>
  <si>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</si>
  <si>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</si>
  <si>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</si>
  <si>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</si>
  <si>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</si>
  <si>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</si>
  <si>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</si>
  <si>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</si>
  <si>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</si>
  <si>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</si>
  <si>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</si>
  <si>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</si>
  <si>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</si>
  <si>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</si>
  <si>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</si>
  <si>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</si>
  <si>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</si>
  <si>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</si>
  <si>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</si>
  <si>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</si>
  <si>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</si>
  <si>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</si>
  <si>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</si>
  <si>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</si>
  <si>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</si>
  <si>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</si>
  <si>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</si>
  <si>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</si>
  <si>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</si>
  <si>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</si>
  <si>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</si>
  <si>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</si>
  <si>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</si>
  <si>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</si>
  <si>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</si>
  <si>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</si>
  <si>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</si>
  <si>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</si>
  <si>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</si>
  <si>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</si>
  <si>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</si>
  <si>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</si>
  <si>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</si>
  <si>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</si>
  <si>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</si>
  <si>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</si>
  <si>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</si>
  <si>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</si>
  <si>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</si>
  <si>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</si>
  <si>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</si>
  <si>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</si>
  <si>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</si>
  <si>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</si>
  <si>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</si>
  <si>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</si>
  <si>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</si>
  <si>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</si>
  <si>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</si>
  <si>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</si>
  <si>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</si>
  <si>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</si>
  <si>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</si>
  <si>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</si>
  <si>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</si>
  <si>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</si>
  <si>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</si>
  <si>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</si>
  <si>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</si>
  <si>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</si>
  <si>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</si>
  <si>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</si>
  <si>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</si>
  <si>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</si>
  <si>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</si>
  <si>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</si>
  <si>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</si>
  <si>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</si>
  <si>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</si>
  <si>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</si>
  <si>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</si>
  <si>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</si>
  <si>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</si>
  <si>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</si>
  <si>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</si>
  <si>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</si>
  <si>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</si>
  <si>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</si>
  <si>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</si>
  <si>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</si>
  <si>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</si>
  <si>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</si>
  <si>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</si>
  <si>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</si>
  <si>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</si>
  <si>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</si>
  <si>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</si>
  <si>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</si>
  <si>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</si>
  <si>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</si>
  <si>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</si>
  <si>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</si>
  <si>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</si>
  <si>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</si>
  <si>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</si>
  <si>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</si>
  <si>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</si>
  <si>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</si>
  <si>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</si>
  <si>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</si>
  <si>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</si>
  <si>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</si>
  <si>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</si>
  <si>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</si>
  <si>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</si>
  <si>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</si>
  <si>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</si>
  <si>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</si>
  <si>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</si>
  <si>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</si>
  <si>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</si>
  <si>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</si>
  <si>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</si>
  <si>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</si>
  <si>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</si>
  <si>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</si>
  <si>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</si>
  <si>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</si>
  <si>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</si>
  <si>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</si>
  <si>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</si>
  <si>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</si>
  <si>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</si>
  <si>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</si>
  <si>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</si>
  <si>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</si>
  <si>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</si>
  <si>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</si>
  <si>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</si>
  <si>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</si>
  <si>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</si>
  <si>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</si>
  <si>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</si>
  <si>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</si>
  <si>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</si>
  <si>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</si>
  <si>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</si>
  <si>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</si>
  <si>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</si>
  <si>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</si>
  <si>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</si>
  <si>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</si>
  <si>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</si>
  <si>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</si>
  <si>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</si>
  <si>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</si>
  <si>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</si>
  <si>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</si>
  <si>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</si>
  <si>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</si>
  <si>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</si>
  <si>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</si>
  <si>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</si>
  <si>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</si>
  <si>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</si>
  <si>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</si>
  <si>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</si>
  <si>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</si>
  <si>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</si>
  <si>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</si>
  <si>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</si>
  <si>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</si>
  <si>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</si>
  <si>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</si>
  <si>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</si>
  <si>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</si>
  <si>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</si>
  <si>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</si>
  <si>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</si>
  <si>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</si>
  <si>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</si>
  <si>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</si>
  <si>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</si>
  <si>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</si>
  <si>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</si>
  <si>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</si>
  <si>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</si>
  <si>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</si>
  <si>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</si>
  <si>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</si>
  <si>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</si>
  <si>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</si>
  <si>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</si>
  <si>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</si>
  <si>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</si>
  <si>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</si>
  <si>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</si>
  <si>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</si>
  <si>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</si>
  <si>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</si>
  <si>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</si>
  <si>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</si>
  <si>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</si>
  <si>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</si>
  <si>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</si>
  <si>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</si>
  <si>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</si>
  <si>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</si>
  <si>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</si>
  <si>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</si>
  <si>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</si>
  <si>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</si>
  <si>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</si>
  <si>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</si>
  <si>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</si>
  <si>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</si>
  <si>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</si>
  <si>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</si>
  <si>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</si>
  <si>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</si>
  <si>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</si>
  <si>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</si>
  <si>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</si>
  <si>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</si>
  <si>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</si>
  <si>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</si>
  <si>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</si>
  <si>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</si>
  <si>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</si>
  <si>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</si>
  <si>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</si>
  <si>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</si>
  <si>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</si>
  <si>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</si>
  <si>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</si>
  <si>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</si>
  <si>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</si>
  <si>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</si>
  <si>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</si>
  <si>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</si>
  <si>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</si>
  <si>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</si>
  <si>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</si>
  <si>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</si>
  <si>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</si>
  <si>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</si>
  <si>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</si>
  <si>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</si>
  <si>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</si>
  <si>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</si>
  <si>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</si>
  <si>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</si>
  <si>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</si>
  <si>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</si>
  <si>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</si>
  <si>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</si>
  <si>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</si>
  <si>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</si>
  <si>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</si>
  <si>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</si>
  <si>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</si>
  <si>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</si>
  <si>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</si>
  <si>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</si>
  <si>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</si>
  <si>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</si>
  <si>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</si>
  <si>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</si>
  <si>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</si>
  <si>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</si>
  <si>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</si>
  <si>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</si>
  <si>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</si>
  <si>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</si>
  <si>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</si>
  <si>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</si>
  <si>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</si>
  <si>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</si>
  <si>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</si>
  <si>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</si>
  <si>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</si>
  <si>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</si>
  <si>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</si>
  <si>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</si>
  <si>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</si>
  <si>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</si>
  <si>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</si>
  <si>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</si>
  <si>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</si>
  <si>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</si>
  <si>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</si>
  <si>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</si>
  <si>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</si>
  <si>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</si>
  <si>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</si>
  <si>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</si>
  <si>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</si>
  <si>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</si>
  <si>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</si>
  <si>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</si>
  <si>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</si>
  <si>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</si>
  <si>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</si>
  <si>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</si>
  <si>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</si>
  <si>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</si>
  <si>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</si>
  <si>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</si>
  <si>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</si>
  <si>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</si>
  <si>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</si>
  <si>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</si>
  <si>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</si>
  <si>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</si>
  <si>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</si>
  <si>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</si>
  <si>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</si>
  <si>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</si>
  <si>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</si>
  <si>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</si>
  <si>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</si>
  <si>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</si>
  <si>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</si>
  <si>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</si>
  <si>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</si>
  <si>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</si>
  <si>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</si>
  <si>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</si>
  <si>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</si>
  <si>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</si>
  <si>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</si>
  <si>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</si>
  <si>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</si>
  <si>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</si>
  <si>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</si>
  <si>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</si>
  <si>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</si>
  <si>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</si>
  <si>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</si>
  <si>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</si>
  <si>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</si>
  <si>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</si>
  <si>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</si>
  <si>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</si>
  <si>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</si>
  <si>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</si>
  <si>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</si>
  <si>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</si>
  <si>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</si>
  <si>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</si>
  <si>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</si>
  <si>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</si>
  <si>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</si>
  <si>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</si>
  <si>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</si>
  <si>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</si>
  <si>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</si>
  <si>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</si>
  <si>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</si>
  <si>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</si>
  <si>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</si>
  <si>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</si>
  <si>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</si>
  <si>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</si>
  <si>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</si>
  <si>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</si>
  <si>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</si>
  <si>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</si>
  <si>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</si>
  <si>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</si>
  <si>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</si>
  <si>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</si>
  <si>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</si>
  <si>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</si>
  <si>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</si>
  <si>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</si>
  <si>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</si>
  <si>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</si>
  <si>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</si>
  <si>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</si>
  <si>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</si>
  <si>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</si>
  <si>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</si>
  <si>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</si>
  <si>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</si>
  <si>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</si>
  <si>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</si>
  <si>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</si>
  <si>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</si>
  <si>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</si>
  <si>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</si>
  <si>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</si>
  <si>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</si>
  <si>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</si>
  <si>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</si>
  <si>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</si>
  <si>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</si>
  <si>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</si>
  <si>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</si>
  <si>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</si>
  <si>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</si>
  <si>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</si>
  <si>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</si>
  <si>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</si>
  <si>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</si>
  <si>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</si>
  <si>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</si>
  <si>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</si>
  <si>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</si>
  <si>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</si>
  <si>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</si>
  <si>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</si>
  <si>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</si>
  <si>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</si>
  <si>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</si>
  <si>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</si>
  <si>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</si>
  <si>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</si>
  <si>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</si>
  <si>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</si>
  <si>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</si>
  <si>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</si>
  <si>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</si>
  <si>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</si>
  <si>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</si>
  <si>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</si>
  <si>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</si>
  <si>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</si>
  <si>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</si>
  <si>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</si>
  <si>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</si>
  <si>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</si>
  <si>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</si>
  <si>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</si>
  <si>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</si>
  <si>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</si>
  <si>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</si>
  <si>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</si>
  <si>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</si>
  <si>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</si>
  <si>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</si>
  <si>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</si>
  <si>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</si>
  <si>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</si>
  <si>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</si>
  <si>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</si>
  <si>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</si>
  <si>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</si>
  <si>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</si>
  <si>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</si>
  <si>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</si>
  <si>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</si>
  <si>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</si>
  <si>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</si>
  <si>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</si>
  <si>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</si>
  <si>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</si>
  <si>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</si>
  <si>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</si>
  <si>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</si>
  <si>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</si>
  <si>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</si>
  <si>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</si>
  <si>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</si>
  <si>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</si>
  <si>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</si>
  <si>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</si>
  <si>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</si>
  <si>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</si>
  <si>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</si>
  <si>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</si>
  <si>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</si>
  <si>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</si>
  <si>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</si>
  <si>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</si>
  <si>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</si>
  <si>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</si>
  <si>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</si>
  <si>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</si>
  <si>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</si>
  <si>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</si>
  <si>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</si>
  <si>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</si>
  <si>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</si>
  <si>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</si>
  <si>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</si>
  <si>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</si>
  <si>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</si>
  <si>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</si>
  <si>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</si>
  <si>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</si>
  <si>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</si>
  <si>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</si>
  <si>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</si>
  <si>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</si>
  <si>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</si>
  <si>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</si>
  <si>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</si>
  <si>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</si>
  <si>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</si>
  <si>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</si>
  <si>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</si>
  <si>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</si>
  <si>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</si>
  <si>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</si>
  <si>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</si>
  <si>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</si>
  <si>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</si>
  <si>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</si>
  <si>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</si>
  <si>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</si>
  <si>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</si>
  <si>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</si>
  <si>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</si>
  <si>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</si>
  <si>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</si>
  <si>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</si>
  <si>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</si>
  <si>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</si>
  <si>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</si>
  <si>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</si>
  <si>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</si>
  <si>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</si>
  <si>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</si>
  <si>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</si>
  <si>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</si>
  <si>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</si>
  <si>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</si>
  <si>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</si>
  <si>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</si>
  <si>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</si>
  <si>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</si>
  <si>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</si>
  <si>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</si>
  <si>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</si>
  <si>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</si>
  <si>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</si>
  <si>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</si>
  <si>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</si>
  <si>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</si>
  <si>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</si>
  <si>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</si>
  <si>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</si>
  <si>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</si>
  <si>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</si>
  <si>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</si>
  <si>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</si>
  <si>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</si>
  <si>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</si>
  <si>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</si>
  <si>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</si>
  <si>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</si>
  <si>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</si>
  <si>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</si>
  <si>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</si>
  <si>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</si>
  <si>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</si>
  <si>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</si>
  <si>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</si>
  <si>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</si>
  <si>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</si>
  <si>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</si>
  <si>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</si>
  <si>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</si>
  <si>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</si>
  <si>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</si>
  <si>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</si>
  <si>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</si>
  <si>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</si>
  <si>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</si>
  <si>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</si>
  <si>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</si>
  <si>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</si>
  <si>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</si>
  <si>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</si>
  <si>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</si>
  <si>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</si>
  <si>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</si>
  <si>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</si>
  <si>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</si>
  <si>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</si>
  <si>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</si>
  <si>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</si>
  <si>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</si>
  <si>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</si>
  <si>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</si>
  <si>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</si>
  <si>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</si>
  <si>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</si>
  <si>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</si>
  <si>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</si>
  <si>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</si>
  <si>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</si>
  <si>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</si>
  <si>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</si>
  <si>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</si>
  <si>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</si>
  <si>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</si>
  <si>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</si>
  <si>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</si>
  <si>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</si>
  <si>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</si>
  <si>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</si>
  <si>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</si>
  <si>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</si>
  <si>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</si>
  <si>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</si>
  <si>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</si>
  <si>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</si>
  <si>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</si>
  <si>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</si>
  <si>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</si>
  <si>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</si>
  <si>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</si>
  <si>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</si>
  <si>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</si>
  <si>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</si>
  <si>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</si>
  <si>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</si>
  <si>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</si>
  <si>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</si>
  <si>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</si>
  <si>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</si>
  <si>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</si>
  <si>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</si>
  <si>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</si>
  <si>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</si>
  <si>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</si>
  <si>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</si>
  <si>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</si>
  <si>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</si>
  <si>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</si>
  <si>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</si>
  <si>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</si>
  <si>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</si>
  <si>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</si>
  <si>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</si>
  <si>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</si>
  <si>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</si>
  <si>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</si>
  <si>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</si>
  <si>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</si>
  <si>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</si>
  <si>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</si>
  <si>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</si>
  <si>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</si>
  <si>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</si>
  <si>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</si>
  <si>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</si>
  <si>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</si>
  <si>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</si>
  <si>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</si>
  <si>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</si>
  <si>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</si>
  <si>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</si>
  <si>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</si>
  <si>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</si>
  <si>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</si>
  <si>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</si>
  <si>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</si>
  <si>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</si>
  <si>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</si>
  <si>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</si>
  <si>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</si>
  <si>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</si>
  <si>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</si>
  <si>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</si>
  <si>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</si>
  <si>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</si>
  <si>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</si>
  <si>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</si>
  <si>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</si>
  <si>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</si>
  <si>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</si>
  <si>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</si>
  <si>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</si>
  <si>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</si>
  <si>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</si>
  <si>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</si>
  <si>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</si>
  <si>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</si>
  <si>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</si>
  <si>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</si>
  <si>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</si>
  <si>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</si>
  <si>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</si>
  <si>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</si>
  <si>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</si>
  <si>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</si>
  <si>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</si>
  <si>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</si>
  <si>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</si>
  <si>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</si>
  <si>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</si>
  <si>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</si>
  <si>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</si>
  <si>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</si>
  <si>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</si>
  <si>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</si>
  <si>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</si>
  <si>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</si>
  <si>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</si>
  <si>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</si>
  <si>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</si>
  <si>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</si>
  <si>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</si>
  <si>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</si>
  <si>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</si>
  <si>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</si>
  <si>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</si>
  <si>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</si>
  <si>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</si>
  <si>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</si>
  <si>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</si>
  <si>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</si>
  <si>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</si>
  <si>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</si>
  <si>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</si>
  <si>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</si>
  <si>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</si>
  <si>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</si>
  <si>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</si>
  <si>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</si>
  <si>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</si>
  <si>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</si>
  <si>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</si>
  <si>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</si>
  <si>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</si>
  <si>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</si>
  <si>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</si>
  <si>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</si>
  <si>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</si>
  <si>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</si>
  <si>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</si>
  <si>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</si>
  <si>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</si>
  <si>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</si>
  <si>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</si>
  <si>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</si>
  <si>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</si>
  <si>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</si>
  <si>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</si>
  <si>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</si>
  <si>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</si>
  <si>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</si>
  <si>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</si>
  <si>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</si>
  <si>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</si>
  <si>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</si>
  <si>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</si>
  <si>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</si>
  <si>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</si>
  <si>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</si>
  <si>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</si>
  <si>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</si>
  <si>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</si>
  <si>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</si>
  <si>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</si>
  <si>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</si>
  <si>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</si>
  <si>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</si>
  <si>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</si>
  <si>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</si>
  <si>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</si>
  <si>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</si>
  <si>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</si>
  <si>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</si>
  <si>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</si>
  <si>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</si>
  <si>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</si>
  <si>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</si>
  <si>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</si>
  <si>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</si>
  <si>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</si>
  <si>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</si>
  <si>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</si>
  <si>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</si>
  <si>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</si>
  <si>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</si>
  <si>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</si>
  <si>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</si>
  <si>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</si>
  <si>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</si>
  <si>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</si>
  <si>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</si>
  <si>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</si>
  <si>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</si>
  <si>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</si>
  <si>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</si>
  <si>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</si>
  <si>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</si>
  <si>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</si>
  <si>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</si>
  <si>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</si>
  <si>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</si>
  <si>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</si>
  <si>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</si>
  <si>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</si>
  <si>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</si>
  <si>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</si>
  <si>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</si>
  <si>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</si>
  <si>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</si>
  <si>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</si>
  <si>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</si>
  <si>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</si>
  <si>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</si>
  <si>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</si>
  <si>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</si>
  <si>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</si>
  <si>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</si>
  <si>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</si>
  <si>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</si>
  <si>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</si>
  <si>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</si>
  <si>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</si>
  <si>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</si>
  <si>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</si>
  <si>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</si>
  <si>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</si>
  <si>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</si>
  <si>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</si>
  <si>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</si>
  <si>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</si>
  <si>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</si>
  <si>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</si>
  <si>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</si>
  <si>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</si>
  <si>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</si>
  <si>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</si>
  <si>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</si>
  <si>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</si>
  <si>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</si>
  <si>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</si>
  <si>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</si>
  <si>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</si>
  <si>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</si>
  <si>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</si>
  <si>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</si>
  <si>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</si>
  <si>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</si>
  <si>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</si>
  <si>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</si>
  <si>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</si>
  <si>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</si>
  <si>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</si>
  <si>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</si>
  <si>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</si>
  <si>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</si>
  <si>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</si>
  <si>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</si>
  <si>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</si>
  <si>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</si>
  <si>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</si>
  <si>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</si>
  <si>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</si>
  <si>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</si>
  <si>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</si>
  <si>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</si>
  <si>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</si>
  <si>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</si>
  <si>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</si>
  <si>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</si>
  <si>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</si>
  <si>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</si>
  <si>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</si>
  <si>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</si>
  <si>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</si>
  <si>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</si>
  <si>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</si>
  <si>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</si>
  <si>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</si>
  <si>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</si>
  <si>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</si>
  <si>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</si>
  <si>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</si>
  <si>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</si>
  <si>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</si>
  <si>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</si>
  <si>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</si>
  <si>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</si>
  <si>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</si>
  <si>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</si>
  <si>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</si>
  <si>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</si>
  <si>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</si>
  <si>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</si>
  <si>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</si>
  <si>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</si>
  <si>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</si>
  <si>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</si>
  <si>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</si>
  <si>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</si>
  <si>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</si>
  <si>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</si>
  <si>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</si>
  <si>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</si>
  <si>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</si>
  <si>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</si>
  <si>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</si>
  <si>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</si>
  <si>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</si>
  <si>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</si>
  <si>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</si>
  <si>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</si>
  <si>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</si>
  <si>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</si>
  <si>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</si>
  <si>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</si>
  <si>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</si>
  <si>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</si>
  <si>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</si>
  <si>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</si>
  <si>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</si>
  <si>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</si>
  <si>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</si>
  <si>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</si>
  <si>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</si>
  <si>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</si>
  <si>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</si>
  <si>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</si>
  <si>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</si>
  <si>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</si>
  <si>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</si>
  <si>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</si>
  <si>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</si>
  <si>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</si>
  <si>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</si>
  <si>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</si>
  <si>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</si>
  <si>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</si>
  <si>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</si>
  <si>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</si>
  <si>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</si>
  <si>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</si>
  <si>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</si>
  <si>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</si>
  <si>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</si>
  <si>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</si>
  <si>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</si>
  <si>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</si>
  <si>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</si>
  <si>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</si>
  <si>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</si>
  <si>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</si>
  <si>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</si>
  <si>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</si>
  <si>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</si>
  <si>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</si>
  <si>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</si>
  <si>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</si>
  <si>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</si>
  <si>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</si>
  <si>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</si>
  <si>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</si>
  <si>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</si>
  <si>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</si>
  <si>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</si>
  <si>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</si>
  <si>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</si>
  <si>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</si>
  <si>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</si>
  <si>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</si>
  <si>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</si>
  <si>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</si>
  <si>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</si>
  <si>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</si>
  <si>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</si>
  <si>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</si>
  <si>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</si>
  <si>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</si>
  <si>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</si>
  <si>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</si>
  <si>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</si>
  <si>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</si>
  <si>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</si>
  <si>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</si>
  <si>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</si>
  <si>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</si>
  <si>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</si>
  <si>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</si>
  <si>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</si>
  <si>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</si>
  <si>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</si>
  <si>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</si>
  <si>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</si>
  <si>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</si>
  <si>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</si>
  <si>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</si>
  <si>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</si>
  <si>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</si>
  <si>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</si>
  <si>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</si>
  <si>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</si>
  <si>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</si>
  <si>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</si>
  <si>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</si>
  <si>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</si>
  <si>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</si>
  <si>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</si>
  <si>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</si>
  <si>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</si>
  <si>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</si>
  <si>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</si>
  <si>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</si>
  <si>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</si>
  <si>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</si>
  <si>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</si>
  <si>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</si>
  <si>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</si>
  <si>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</si>
  <si>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</si>
  <si>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</si>
  <si>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</si>
  <si>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</si>
  <si>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</si>
  <si>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</si>
  <si>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</si>
  <si>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</si>
  <si>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</si>
  <si>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</si>
  <si>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</si>
  <si>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</si>
  <si>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</si>
  <si>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</si>
  <si>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</si>
  <si>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</si>
  <si>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</si>
  <si>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</si>
  <si>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</si>
  <si>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</si>
  <si>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</si>
  <si>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</si>
  <si>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</si>
  <si>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</si>
  <si>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</si>
  <si>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</si>
  <si>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</si>
  <si>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</si>
  <si>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</si>
  <si>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</si>
  <si>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</si>
  <si>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</si>
  <si>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</si>
  <si>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</si>
  <si>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</si>
  <si>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</si>
  <si>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</si>
  <si>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</si>
  <si>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</si>
  <si>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</si>
  <si>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</si>
  <si>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</si>
  <si>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</si>
  <si>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</si>
  <si>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</si>
  <si>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</si>
  <si>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</si>
  <si>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</si>
  <si>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</si>
  <si>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</si>
  <si>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</si>
  <si>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</si>
  <si>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</si>
  <si>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</si>
  <si>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</si>
  <si>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</si>
  <si>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</si>
  <si>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</si>
  <si>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</si>
  <si>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</si>
  <si>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</si>
  <si>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</si>
  <si>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</si>
  <si>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</si>
  <si>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</si>
  <si>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</si>
  <si>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</si>
  <si>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</si>
  <si>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</si>
  <si>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</si>
  <si>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</si>
  <si>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</si>
  <si>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</si>
  <si>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</si>
  <si>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</si>
  <si>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</si>
  <si>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</si>
  <si>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</si>
  <si>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</si>
  <si>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</si>
  <si>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</si>
  <si>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</si>
  <si>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</si>
  <si>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</si>
  <si>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</si>
  <si>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</si>
  <si>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</si>
  <si>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</si>
  <si>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</si>
  <si>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</si>
  <si>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</si>
  <si>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</si>
  <si>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</si>
  <si>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</si>
  <si>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</si>
  <si>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</si>
  <si>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</si>
  <si>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</si>
  <si>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</si>
  <si>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</si>
  <si>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</si>
  <si>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</si>
  <si>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</si>
  <si>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</si>
  <si>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</si>
  <si>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</si>
  <si>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</si>
  <si>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</si>
  <si>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</si>
  <si>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</si>
  <si>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</si>
  <si>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</si>
  <si>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</si>
  <si>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</si>
  <si>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</si>
  <si>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</si>
  <si>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</si>
  <si>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</si>
  <si>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</si>
  <si>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</si>
  <si>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</si>
  <si>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</si>
  <si>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</si>
  <si>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</si>
  <si>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</si>
  <si>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</si>
  <si>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</si>
  <si>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</si>
  <si>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</si>
  <si>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</si>
  <si>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</si>
  <si>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</si>
  <si>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</si>
  <si>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</si>
  <si>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</si>
  <si>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</si>
  <si>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</si>
  <si>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</si>
  <si>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</si>
  <si>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</si>
  <si>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</si>
  <si>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</si>
  <si>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</si>
  <si>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</si>
  <si>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</si>
  <si>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</si>
  <si>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</si>
  <si>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</si>
  <si>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</si>
  <si>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</si>
  <si>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</si>
  <si>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</si>
  <si>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</si>
  <si>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</si>
  <si>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</si>
  <si>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</si>
  <si>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</si>
  <si>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</si>
  <si>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</si>
  <si>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</si>
  <si>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</si>
  <si>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</si>
  <si>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</si>
  <si>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</si>
  <si>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</si>
  <si>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</si>
  <si>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</si>
  <si>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</si>
  <si>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</si>
  <si>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</si>
  <si>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</si>
  <si>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</si>
  <si>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</si>
  <si>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</si>
  <si>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</si>
  <si>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</si>
  <si>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</si>
  <si>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</si>
  <si>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</si>
  <si>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</si>
  <si>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</si>
  <si>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</si>
  <si>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</si>
  <si>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</si>
  <si>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</si>
  <si>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</si>
  <si>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</si>
  <si>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</si>
  <si>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</si>
  <si>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</si>
  <si>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</si>
  <si>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</si>
  <si>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</si>
  <si>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</si>
  <si>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</si>
  <si>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</si>
  <si>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</si>
  <si>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</si>
  <si>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</si>
  <si>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</si>
  <si>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</si>
  <si>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</si>
  <si>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</si>
  <si>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</si>
  <si>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</si>
  <si>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</si>
  <si>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</si>
  <si>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</si>
  <si>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</si>
  <si>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</si>
  <si>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</si>
  <si>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</si>
  <si>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</si>
  <si>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</si>
  <si>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</si>
  <si>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</si>
  <si>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</si>
  <si>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</si>
  <si>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</si>
  <si>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</si>
  <si>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</si>
  <si>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</si>
  <si>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</si>
  <si>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</si>
  <si>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</si>
  <si>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</si>
  <si>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</si>
  <si>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</si>
  <si>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</si>
  <si>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</si>
  <si>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</si>
  <si>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</si>
  <si>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</si>
  <si>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</si>
  <si>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</si>
  <si>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</si>
  <si>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</si>
  <si>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</si>
  <si>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</si>
  <si>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</si>
  <si>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</si>
  <si>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</si>
  <si>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</si>
  <si>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</si>
  <si>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</si>
  <si>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</si>
  <si>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</si>
  <si>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</si>
  <si>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</si>
  <si>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</si>
  <si>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</si>
  <si>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</si>
  <si>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</si>
  <si>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</si>
  <si>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</si>
  <si>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</si>
  <si>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</si>
  <si>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</si>
  <si>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</si>
  <si>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</si>
  <si>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</si>
  <si>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</si>
  <si>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</si>
  <si>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</si>
  <si>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</si>
  <si>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</si>
  <si>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</si>
  <si>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</si>
  <si>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</si>
  <si>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</si>
  <si>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</si>
  <si>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</si>
  <si>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</si>
  <si>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</si>
  <si>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</si>
  <si>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</si>
  <si>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</si>
  <si>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</si>
  <si>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</si>
  <si>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</si>
  <si>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</si>
  <si>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</si>
  <si>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</si>
  <si>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</si>
  <si>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</si>
  <si>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</si>
  <si>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</si>
  <si>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</si>
  <si>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</si>
  <si>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</si>
  <si>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</si>
  <si>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</si>
  <si>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</si>
  <si>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</si>
  <si>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</si>
  <si>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</si>
  <si>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</si>
  <si>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</si>
  <si>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</si>
  <si>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</si>
  <si>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</si>
  <si>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</si>
  <si>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</si>
  <si>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</si>
  <si>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</si>
  <si>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</si>
  <si>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</si>
  <si>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</si>
  <si>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</si>
  <si>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</si>
  <si>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</si>
  <si>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</si>
  <si>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</si>
  <si>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</si>
  <si>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</si>
  <si>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</si>
  <si>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</si>
  <si>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</si>
  <si>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</si>
  <si>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</si>
  <si>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</si>
  <si>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</si>
  <si>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</si>
  <si>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</si>
  <si>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</si>
  <si>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</si>
  <si>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</si>
  <si>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</si>
  <si>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</si>
  <si>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</si>
  <si>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</si>
  <si>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</si>
  <si>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</si>
  <si>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</si>
  <si>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</si>
  <si>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</si>
  <si>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</si>
  <si>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</si>
  <si>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</si>
  <si>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</si>
  <si>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</si>
  <si>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</si>
  <si>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</si>
  <si>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</si>
  <si>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</si>
  <si>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</si>
  <si>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</si>
  <si>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</si>
  <si>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</si>
  <si>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</si>
  <si>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</si>
  <si>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</si>
  <si>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</si>
  <si>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</si>
  <si>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</si>
  <si>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</si>
  <si>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</si>
  <si>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</si>
  <si>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</si>
  <si>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</si>
  <si>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</si>
  <si>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</si>
  <si>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</si>
  <si>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</si>
  <si>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</si>
  <si>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</si>
  <si>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</si>
  <si>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</si>
  <si>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</si>
  <si>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</si>
  <si>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</si>
  <si>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</si>
  <si>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</si>
  <si>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</si>
  <si>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</si>
  <si>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</si>
  <si>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</si>
  <si>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</si>
  <si>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</si>
  <si>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</si>
  <si>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</si>
  <si>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</si>
  <si>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</si>
  <si>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</si>
  <si>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</si>
  <si>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</si>
  <si>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</si>
  <si>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</si>
  <si>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</si>
  <si>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</si>
  <si>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</si>
  <si>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</si>
  <si>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</si>
  <si>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</si>
  <si>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</si>
  <si>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</si>
  <si>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</si>
  <si>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</si>
  <si>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</si>
  <si>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</si>
  <si>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</si>
  <si>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</si>
  <si>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</si>
  <si>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</si>
  <si>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</si>
  <si>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</si>
  <si>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</si>
  <si>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</si>
  <si>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</si>
  <si>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</si>
  <si>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</si>
  <si>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</si>
  <si>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</si>
  <si>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</si>
  <si>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</si>
  <si>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</si>
  <si>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</si>
  <si>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</si>
  <si>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</si>
  <si>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</si>
  <si>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</si>
  <si>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</si>
  <si>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</si>
  <si>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</si>
  <si>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</si>
  <si>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</si>
  <si>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</si>
  <si>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</si>
  <si>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</si>
  <si>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</si>
  <si>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</si>
  <si>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</si>
  <si>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</si>
  <si>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</si>
  <si>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</si>
  <si>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</si>
  <si>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</si>
  <si>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</si>
  <si>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</si>
  <si>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</si>
  <si>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</si>
  <si>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</si>
  <si>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</si>
  <si>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</si>
  <si>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</si>
  <si>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</si>
  <si>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</si>
  <si>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</si>
  <si>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</si>
  <si>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</si>
  <si>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</si>
  <si>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</si>
  <si>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</si>
  <si>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</si>
  <si>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</si>
  <si>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</si>
  <si>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</si>
  <si>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</si>
  <si>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</si>
  <si>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</si>
  <si>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</si>
  <si>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</si>
  <si>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</si>
  <si>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</si>
  <si>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</si>
  <si>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</si>
  <si>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</si>
  <si>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</si>
  <si>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</si>
  <si>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</si>
  <si>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</si>
  <si>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</si>
  <si>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</si>
  <si>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</si>
  <si>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</si>
  <si>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</si>
  <si>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</si>
  <si>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</si>
  <si>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</si>
  <si>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</si>
  <si>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</si>
  <si>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</si>
  <si>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</si>
  <si>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</si>
  <si>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</si>
  <si>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</si>
  <si>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</si>
  <si>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</si>
  <si>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</si>
  <si>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</si>
  <si>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</si>
  <si>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</si>
  <si>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</si>
  <si>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</si>
  <si>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</si>
  <si>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</si>
  <si>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</si>
  <si>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</si>
  <si>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</si>
  <si>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</si>
  <si>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</si>
  <si>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</si>
  <si>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</si>
  <si>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</si>
  <si>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</si>
  <si>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</si>
  <si>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</si>
  <si>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</si>
  <si>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</si>
  <si>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</si>
  <si>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</si>
  <si>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</si>
  <si>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</si>
  <si>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</si>
  <si>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</si>
  <si>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</si>
  <si>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</si>
  <si>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</si>
  <si>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</si>
  <si>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</si>
  <si>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</si>
  <si>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</si>
  <si>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</si>
  <si>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</si>
  <si>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</si>
  <si>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</si>
  <si>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</si>
  <si>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</si>
  <si>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</si>
  <si>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</si>
  <si>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</si>
  <si>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</si>
  <si>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</si>
  <si>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</si>
  <si>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</si>
  <si>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</si>
  <si>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</si>
  <si>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</si>
  <si>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</si>
  <si>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</si>
  <si>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</si>
  <si>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</si>
  <si>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</si>
  <si>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</si>
  <si>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</si>
  <si>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</si>
  <si>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</si>
  <si>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</si>
  <si>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</si>
  <si>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</si>
  <si>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</si>
  <si>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</si>
  <si>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</si>
  <si>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</si>
  <si>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</si>
  <si>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</si>
  <si>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</si>
  <si>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</si>
  <si>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</si>
  <si>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</si>
  <si>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</si>
  <si>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</si>
  <si>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</si>
  <si>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</si>
  <si>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</si>
  <si>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</si>
  <si>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</si>
  <si>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</si>
  <si>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</si>
  <si>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</si>
  <si>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</si>
  <si>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</si>
  <si>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</si>
  <si>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</si>
  <si>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</si>
  <si>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</si>
  <si>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</si>
  <si>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</si>
  <si>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</si>
  <si>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</si>
  <si>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</si>
  <si>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</si>
  <si>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</si>
  <si>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</si>
  <si>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</si>
  <si>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</si>
  <si>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</si>
  <si>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</si>
  <si>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</si>
  <si>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</si>
  <si>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</si>
  <si>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</si>
  <si>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</si>
  <si>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</si>
  <si>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</si>
  <si>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</si>
  <si>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</si>
  <si>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</si>
  <si>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</si>
  <si>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</si>
  <si>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</si>
  <si>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</si>
  <si>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</si>
  <si>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</si>
  <si>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</si>
  <si>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</si>
  <si>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</si>
  <si>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</si>
  <si>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</si>
  <si>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</si>
  <si>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</si>
  <si>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</si>
  <si>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</si>
  <si>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</si>
  <si>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</si>
  <si>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</si>
  <si>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</si>
  <si>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</si>
  <si>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</si>
  <si>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</si>
  <si>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</si>
  <si>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</si>
  <si>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</si>
  <si>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</si>
  <si>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</si>
  <si>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</si>
  <si>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</si>
  <si>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</si>
  <si>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</si>
  <si>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</si>
  <si>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</si>
  <si>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</si>
  <si>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</si>
  <si>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</si>
  <si>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</si>
  <si>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</si>
  <si>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</si>
  <si>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</si>
  <si>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</si>
  <si>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</si>
  <si>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</si>
  <si>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</si>
  <si>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</si>
  <si>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</si>
  <si>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</si>
  <si>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</si>
  <si>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</si>
  <si>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</si>
  <si>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</si>
  <si>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</si>
  <si>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</si>
  <si>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</si>
  <si>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</si>
  <si>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</si>
  <si>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</si>
  <si>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</si>
  <si>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</si>
  <si>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</si>
  <si>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</si>
  <si>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</si>
  <si>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</si>
  <si>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</si>
  <si>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</si>
  <si>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</si>
  <si>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</si>
  <si>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</si>
  <si>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</si>
  <si>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</si>
  <si>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</si>
  <si>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</si>
  <si>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</si>
  <si>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</si>
  <si>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</si>
  <si>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</si>
  <si>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</si>
  <si>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</si>
  <si>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</si>
  <si>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</si>
  <si>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</si>
  <si>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</si>
  <si>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</si>
  <si>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</si>
  <si>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</si>
  <si>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</si>
  <si>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</si>
  <si>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</si>
  <si>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</si>
  <si>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</si>
  <si>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</si>
  <si>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</si>
  <si>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</si>
  <si>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</si>
  <si>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</si>
  <si>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</si>
  <si>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</si>
  <si>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</si>
  <si>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</si>
  <si>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</si>
  <si>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</si>
  <si>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</si>
  <si>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</si>
  <si>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</si>
  <si>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</si>
  <si>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</si>
  <si>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</si>
  <si>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</si>
  <si>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</si>
  <si>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</si>
  <si>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</si>
  <si>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</si>
  <si>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</si>
  <si>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</si>
  <si>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</si>
  <si>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</si>
  <si>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</si>
  <si>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</si>
  <si>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</si>
  <si>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</si>
  <si>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</si>
  <si>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</si>
  <si>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</si>
  <si>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</si>
  <si>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</si>
  <si>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</si>
  <si>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</si>
  <si>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</si>
  <si>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</si>
  <si>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</si>
  <si>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</si>
  <si>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</si>
  <si>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</si>
  <si>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</si>
  <si>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</si>
  <si>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</si>
  <si>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</si>
  <si>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</si>
  <si>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</si>
  <si>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</si>
  <si>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</si>
  <si>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</si>
  <si>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</si>
  <si>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</si>
  <si>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</si>
  <si>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</si>
  <si>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</si>
  <si>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</si>
  <si>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</si>
  <si>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</si>
  <si>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</si>
  <si>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</si>
  <si>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</si>
  <si>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</si>
  <si>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</si>
  <si>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</si>
  <si>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</si>
  <si>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</si>
  <si>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</si>
  <si>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</si>
  <si>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</si>
  <si>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</si>
  <si>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</si>
  <si>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</si>
  <si>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</si>
  <si>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</si>
  <si>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</si>
  <si>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</si>
  <si>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</si>
  <si>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</si>
  <si>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</si>
  <si>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</si>
  <si>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</si>
  <si>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</si>
  <si>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</si>
  <si>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</si>
  <si>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</si>
  <si>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</si>
  <si>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</si>
  <si>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</si>
  <si>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</si>
  <si>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</si>
  <si>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</si>
  <si>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</si>
  <si>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</si>
  <si>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</si>
  <si>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</si>
  <si>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</si>
  <si>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</si>
  <si>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</si>
  <si>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</si>
  <si>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</si>
  <si>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</si>
  <si>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</si>
  <si>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</si>
  <si>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</si>
  <si>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</si>
  <si>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</si>
  <si>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</si>
  <si>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</si>
  <si>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</si>
  <si>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</si>
  <si>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</si>
  <si>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</si>
  <si>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</si>
  <si>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</si>
  <si>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</si>
  <si>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</si>
  <si>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</si>
  <si>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</si>
  <si>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</si>
  <si>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</si>
  <si>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</si>
  <si>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</si>
  <si>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</si>
  <si>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</si>
  <si>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</si>
  <si>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</si>
  <si>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</si>
  <si>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</si>
  <si>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</si>
  <si>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</si>
  <si>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</si>
  <si>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</si>
  <si>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</si>
  <si>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</si>
  <si>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</si>
  <si>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</si>
  <si>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</si>
  <si>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</si>
  <si>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</si>
  <si>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</si>
  <si>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</si>
  <si>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</si>
  <si>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</si>
  <si>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</si>
  <si>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</si>
  <si>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</si>
  <si>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</si>
  <si>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</si>
  <si>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</si>
  <si>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</si>
  <si>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</si>
  <si>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</si>
  <si>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</si>
  <si>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</si>
  <si>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</si>
  <si>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</si>
  <si>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</si>
  <si>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</si>
  <si>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</si>
  <si>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</si>
  <si>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</si>
  <si>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</si>
  <si>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</si>
  <si>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</si>
  <si>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</si>
  <si>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</si>
  <si>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</si>
  <si>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</si>
  <si>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</si>
  <si>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</si>
  <si>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</si>
  <si>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</si>
  <si>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</si>
  <si>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</si>
  <si>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</si>
  <si>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</si>
  <si>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</si>
  <si>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</si>
  <si>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</si>
  <si>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</si>
  <si>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</si>
  <si>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</si>
  <si>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</si>
  <si>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</si>
  <si>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</si>
  <si>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</si>
  <si>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</si>
  <si>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</si>
  <si>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</si>
  <si>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</si>
  <si>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</si>
  <si>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</si>
  <si>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</si>
  <si>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</si>
  <si>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</si>
  <si>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</si>
  <si>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</si>
  <si>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</si>
  <si>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</si>
  <si>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</si>
  <si>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</si>
  <si>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</si>
  <si>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</si>
  <si>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</si>
  <si>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</si>
  <si>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</si>
  <si>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</si>
  <si>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</si>
  <si>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</si>
  <si>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</si>
  <si>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</si>
  <si>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</si>
  <si>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</si>
  <si>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</si>
  <si>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</si>
  <si>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</si>
  <si>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</si>
  <si>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</si>
  <si>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</si>
  <si>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</si>
  <si>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</si>
  <si>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</si>
  <si>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</si>
  <si>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</si>
  <si>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</si>
  <si>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</si>
  <si>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</si>
  <si>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</si>
  <si>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</si>
  <si>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</si>
  <si>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</si>
  <si>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</si>
  <si>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</si>
  <si>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</si>
  <si>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</si>
  <si>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</si>
  <si>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</si>
  <si>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</si>
  <si>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</si>
  <si>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</si>
  <si>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</si>
  <si>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</si>
  <si>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</si>
  <si>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</si>
  <si>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</si>
  <si>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</si>
  <si>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</si>
  <si>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</si>
  <si>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</si>
  <si>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</si>
  <si>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</si>
  <si>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</si>
  <si>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</si>
  <si>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</si>
  <si>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</si>
  <si>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</si>
  <si>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</si>
  <si>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</si>
  <si>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</si>
  <si>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</si>
  <si>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</si>
  <si>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</si>
  <si>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</si>
  <si>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</si>
  <si>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</si>
  <si>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</si>
  <si>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</si>
  <si>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</si>
  <si>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</si>
  <si>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</si>
  <si>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</si>
  <si>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</si>
  <si>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</si>
  <si>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</si>
  <si>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</si>
  <si>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</si>
  <si>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</si>
  <si>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</si>
  <si>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</si>
  <si>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</si>
  <si>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</si>
  <si>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</si>
  <si>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</si>
  <si>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</si>
  <si>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</si>
  <si>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</si>
  <si>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</si>
  <si>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</si>
  <si>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</si>
  <si>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</si>
  <si>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</si>
  <si>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</si>
  <si>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</si>
  <si>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</si>
  <si>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</si>
  <si>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</si>
  <si>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</si>
  <si>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</si>
  <si>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</si>
  <si>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</si>
  <si>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</si>
  <si>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</si>
  <si>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</si>
  <si>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</si>
  <si>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</si>
  <si>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</si>
  <si>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</si>
  <si>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</si>
  <si>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</si>
  <si>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</si>
  <si>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</si>
  <si>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</si>
  <si>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</si>
  <si>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</si>
  <si>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</si>
  <si>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</si>
  <si>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</si>
  <si>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</si>
  <si>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</si>
  <si>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</si>
  <si>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</si>
  <si>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</si>
  <si>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</si>
  <si>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</si>
  <si>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</si>
  <si>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</si>
  <si>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</si>
  <si>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</si>
  <si>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</si>
  <si>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</si>
  <si>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</si>
  <si>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</si>
  <si>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</si>
  <si>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</si>
  <si>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</si>
  <si>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</si>
  <si>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</si>
  <si>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</si>
  <si>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</si>
  <si>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</si>
  <si>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</si>
  <si>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</si>
  <si>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</si>
  <si>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</si>
  <si>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</si>
  <si>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</si>
  <si>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</si>
  <si>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</si>
  <si>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</si>
  <si>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</si>
  <si>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</si>
  <si>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</si>
  <si>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</si>
  <si>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</si>
  <si>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</si>
  <si>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</si>
  <si>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</si>
  <si>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</si>
  <si>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</si>
  <si>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</si>
  <si>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</si>
  <si>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</si>
  <si>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</si>
  <si>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</si>
  <si>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</si>
  <si>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</si>
  <si>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</si>
  <si>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</si>
  <si>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</si>
  <si>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</si>
  <si>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</si>
  <si>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</si>
  <si>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</si>
  <si>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</si>
  <si>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</si>
  <si>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</si>
  <si>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</si>
  <si>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</si>
  <si>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</si>
  <si>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</si>
  <si>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</si>
  <si>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</si>
  <si>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</si>
  <si>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</si>
  <si>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</si>
  <si>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</si>
  <si>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</si>
  <si>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</si>
  <si>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</si>
  <si>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</si>
  <si>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</si>
  <si>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</si>
  <si>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</si>
  <si>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</si>
  <si>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</si>
  <si>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</si>
  <si>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</si>
  <si>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</si>
  <si>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</si>
  <si>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</si>
  <si>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</si>
  <si>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</si>
  <si>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</si>
  <si>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</si>
  <si>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</si>
  <si>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</si>
  <si>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</si>
  <si>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</si>
  <si>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</si>
  <si>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</si>
  <si>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</si>
  <si>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</si>
  <si>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</si>
  <si>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</si>
  <si>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</si>
  <si>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</si>
  <si>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</si>
  <si>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</si>
  <si>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</si>
  <si>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</si>
  <si>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</si>
  <si>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</si>
  <si>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</si>
  <si>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</si>
  <si>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</si>
  <si>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</si>
  <si>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</si>
  <si>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</si>
  <si>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</si>
  <si>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</si>
  <si>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</si>
  <si>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</si>
  <si>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</si>
  <si>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</si>
  <si>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</si>
  <si>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</si>
  <si>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</si>
  <si>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</si>
  <si>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</si>
  <si>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</si>
  <si>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</si>
  <si>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</si>
  <si>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</si>
  <si>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</si>
  <si>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</si>
  <si>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</si>
  <si>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</si>
  <si>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</si>
  <si>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</si>
  <si>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</si>
  <si>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</si>
  <si>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</si>
  <si>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</si>
  <si>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</si>
  <si>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</si>
  <si>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</si>
  <si>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</si>
  <si>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</si>
  <si>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</si>
  <si>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</si>
  <si>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</si>
  <si>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</si>
  <si>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</si>
  <si>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</si>
  <si>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</si>
  <si>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</si>
  <si>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</si>
  <si>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</si>
  <si>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</si>
  <si>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</si>
  <si>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</si>
  <si>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</si>
  <si>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</si>
  <si>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</si>
  <si>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</si>
  <si>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</si>
  <si>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</si>
  <si>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</si>
  <si>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</si>
  <si>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</si>
  <si>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</si>
  <si>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</si>
  <si>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</si>
  <si>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</si>
  <si>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</si>
  <si>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</si>
  <si>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</si>
  <si>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</si>
  <si>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</si>
  <si>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</si>
  <si>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</si>
  <si>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</si>
  <si>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</si>
  <si>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</si>
  <si>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</si>
  <si>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</si>
  <si>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</si>
  <si>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</si>
  <si>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</si>
  <si>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</si>
  <si>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</si>
  <si>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</si>
  <si>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</si>
  <si>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</si>
  <si>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</si>
  <si>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</si>
  <si>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</si>
  <si>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</si>
  <si>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</si>
  <si>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</si>
  <si>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</si>
  <si>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</si>
  <si>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</si>
  <si>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</si>
  <si>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</si>
  <si>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</si>
  <si>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</si>
  <si>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</si>
  <si>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</si>
  <si>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</si>
  <si>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</si>
  <si>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</si>
  <si>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</si>
  <si>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</si>
  <si>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</si>
  <si>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</si>
  <si>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</si>
  <si>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</si>
  <si>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</si>
  <si>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</si>
  <si>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</si>
  <si>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</si>
  <si>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</si>
  <si>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</si>
  <si>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</si>
  <si>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</si>
  <si>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</si>
  <si>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</si>
  <si>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</si>
  <si>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</si>
  <si>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</si>
  <si>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</si>
  <si>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</si>
  <si>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</si>
  <si>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</si>
  <si>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</si>
  <si>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</si>
  <si>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</si>
  <si>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</si>
  <si>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</si>
  <si>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</si>
  <si>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</si>
  <si>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</si>
  <si>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</si>
  <si>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</si>
  <si>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</si>
  <si>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</si>
  <si>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</si>
  <si>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</si>
  <si>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</si>
  <si>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</si>
  <si>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</si>
  <si>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</si>
  <si>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</si>
  <si>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</si>
  <si>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</si>
  <si>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</si>
  <si>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</si>
  <si>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</si>
  <si>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</si>
  <si>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</si>
  <si>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</si>
  <si>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</si>
  <si>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</si>
  <si>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</si>
  <si>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</si>
  <si>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</si>
  <si>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</si>
  <si>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</si>
  <si>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</si>
  <si>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</si>
  <si>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</si>
  <si>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</si>
  <si>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</si>
  <si>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</si>
  <si>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</si>
  <si>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</si>
  <si>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</si>
  <si>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</si>
  <si>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</si>
  <si>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</si>
  <si>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</si>
  <si>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</si>
  <si>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</si>
  <si>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</si>
  <si>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</si>
  <si>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</si>
  <si>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</si>
  <si>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</si>
  <si>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</si>
  <si>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</si>
  <si>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</si>
  <si>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</si>
  <si>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</si>
  <si>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</si>
  <si>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</si>
  <si>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</si>
  <si>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</si>
  <si>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</si>
  <si>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</si>
  <si>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</si>
  <si>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</si>
  <si>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</si>
  <si>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</si>
  <si>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</si>
  <si>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</si>
  <si>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</si>
  <si>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</si>
  <si>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</si>
  <si>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</si>
  <si>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</si>
  <si>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</si>
  <si>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</si>
  <si>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</si>
  <si>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</si>
  <si>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</si>
  <si>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</si>
  <si>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</si>
  <si>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</si>
  <si>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</si>
  <si>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</si>
  <si>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</si>
  <si>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</si>
  <si>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</si>
  <si>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</si>
  <si>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</si>
  <si>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</si>
  <si>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</si>
  <si>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</si>
  <si>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</si>
  <si>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</si>
  <si>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</si>
  <si>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</si>
  <si>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</si>
  <si>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</si>
  <si>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</si>
  <si>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</si>
  <si>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</si>
  <si>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</si>
  <si>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</si>
  <si>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</si>
  <si>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</si>
  <si>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</si>
  <si>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</si>
  <si>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</si>
  <si>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</si>
  <si>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</si>
  <si>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</si>
  <si>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</si>
  <si>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</si>
  <si>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</si>
  <si>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</si>
  <si>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</si>
  <si>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</si>
  <si>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</si>
  <si>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</si>
  <si>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</si>
  <si>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</si>
  <si>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</si>
  <si>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</si>
  <si>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</si>
  <si>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</si>
  <si>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</si>
  <si>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</si>
  <si>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</si>
  <si>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</si>
  <si>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</si>
  <si>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</si>
  <si>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</si>
  <si>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</si>
  <si>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</si>
  <si>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</si>
  <si>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</si>
  <si>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</si>
  <si>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</si>
  <si>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</si>
  <si>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</si>
  <si>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</si>
  <si>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</si>
  <si>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</si>
  <si>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</si>
  <si>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</si>
  <si>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</si>
  <si>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</si>
  <si>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</si>
  <si>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</si>
  <si>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</si>
  <si>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</si>
  <si>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</si>
  <si>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</si>
  <si>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</si>
  <si>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</si>
  <si>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</si>
  <si>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</si>
  <si>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</si>
  <si>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</si>
  <si>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</si>
  <si>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</si>
  <si>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</si>
  <si>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</si>
  <si>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</si>
  <si>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</si>
  <si>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</si>
  <si>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</si>
  <si>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</si>
  <si>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</si>
  <si>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</si>
  <si>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</si>
  <si>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</si>
  <si>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</si>
  <si>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</si>
  <si>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</si>
  <si>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</si>
  <si>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</si>
  <si>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</si>
  <si>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</si>
  <si>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</si>
  <si>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</si>
  <si>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</si>
  <si>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</si>
  <si>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</si>
  <si>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</si>
  <si>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</si>
  <si>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</si>
  <si>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</si>
  <si>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</si>
  <si>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</si>
  <si>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</si>
  <si>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</si>
  <si>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</si>
  <si>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</si>
  <si>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</si>
  <si>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</si>
  <si>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</si>
  <si>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</si>
  <si>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</si>
  <si>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</si>
  <si>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</si>
  <si>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</si>
  <si>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</si>
  <si>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</si>
  <si>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</si>
  <si>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</si>
  <si>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</si>
  <si>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</si>
  <si>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</si>
  <si>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</si>
  <si>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</si>
  <si>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</si>
  <si>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</si>
  <si>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</si>
  <si>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</si>
  <si>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</si>
  <si>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</si>
  <si>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</si>
  <si>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</si>
  <si>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</si>
  <si>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</si>
  <si>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</si>
  <si>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</si>
  <si>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</si>
  <si>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</si>
  <si>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</si>
  <si>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</si>
  <si>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</si>
  <si>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</si>
  <si>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</si>
  <si>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</si>
  <si>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</si>
  <si>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</si>
  <si>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</si>
  <si>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</si>
  <si>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</si>
  <si>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</si>
  <si>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</si>
  <si>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</si>
  <si>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</si>
  <si>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</si>
  <si>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</si>
  <si>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</si>
  <si>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</si>
  <si>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</si>
  <si>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</si>
  <si>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</si>
  <si>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</si>
  <si>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</si>
  <si>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</si>
  <si>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</si>
  <si>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</si>
  <si>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</si>
  <si>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</si>
  <si>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</si>
  <si>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</si>
  <si>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</si>
  <si>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</si>
  <si>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</si>
  <si>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</si>
  <si>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</si>
  <si>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</si>
  <si>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</si>
  <si>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</si>
  <si>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</si>
  <si>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</si>
  <si>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</si>
  <si>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</si>
  <si>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</si>
  <si>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</si>
  <si>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</si>
  <si>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</si>
  <si>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</si>
  <si>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</si>
  <si>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</si>
  <si>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</si>
  <si>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</si>
  <si>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</si>
  <si>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</si>
  <si>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</si>
  <si>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</si>
  <si>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</si>
  <si>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</si>
  <si>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</si>
  <si>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</si>
  <si>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</si>
  <si>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</si>
  <si>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</si>
  <si>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</si>
  <si>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</si>
  <si>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</si>
  <si>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</si>
  <si>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</si>
  <si>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</si>
  <si>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</si>
  <si>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</si>
  <si>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</si>
  <si>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</si>
  <si>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</si>
  <si>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</si>
  <si>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</si>
  <si>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</si>
  <si>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</si>
  <si>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</si>
  <si>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</si>
  <si>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</si>
  <si>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</si>
  <si>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</si>
  <si>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</si>
  <si>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</si>
  <si>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</si>
  <si>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</si>
  <si>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</si>
  <si>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</si>
  <si>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</si>
  <si>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</si>
  <si>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</si>
  <si>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</si>
  <si>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</si>
  <si>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</si>
  <si>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</si>
  <si>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</si>
  <si>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</si>
  <si>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</si>
  <si>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</si>
  <si>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</si>
  <si>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</si>
  <si>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</si>
  <si>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</si>
  <si>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</si>
  <si>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</si>
  <si>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</si>
  <si>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</si>
  <si>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</si>
  <si>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</si>
  <si>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</si>
  <si>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</si>
  <si>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</si>
  <si>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</si>
  <si>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</si>
  <si>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</si>
  <si>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</si>
  <si>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</si>
  <si>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</si>
  <si>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</si>
  <si>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</si>
  <si>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</si>
  <si>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</si>
  <si>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</si>
  <si>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</si>
  <si>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</si>
  <si>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</si>
  <si>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</si>
  <si>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</si>
  <si>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</si>
  <si>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</si>
  <si>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</si>
  <si>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</si>
  <si>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</si>
  <si>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</si>
  <si>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</si>
  <si>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</si>
  <si>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</si>
  <si>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</si>
  <si>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</si>
  <si>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</si>
  <si>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</si>
  <si>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</si>
  <si>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</si>
  <si>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</si>
  <si>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</si>
  <si>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</si>
  <si>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</si>
  <si>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</si>
  <si>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</si>
  <si>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</si>
  <si>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</si>
  <si>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</si>
  <si>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</si>
  <si>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</si>
  <si>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</si>
  <si>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</si>
  <si>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</si>
  <si>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</si>
  <si>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</si>
  <si>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</si>
  <si>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</si>
  <si>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</si>
  <si>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</si>
  <si>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</si>
  <si>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</si>
  <si>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</si>
  <si>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</si>
  <si>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</si>
  <si>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</si>
  <si>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</si>
  <si>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</si>
  <si>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</si>
  <si>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</si>
  <si>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</si>
  <si>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</si>
  <si>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</si>
  <si>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</si>
  <si>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</si>
  <si>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</si>
  <si>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</si>
  <si>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</si>
  <si>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</si>
  <si>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</si>
  <si>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</si>
  <si>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</si>
  <si>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</si>
  <si>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</si>
  <si>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</si>
  <si>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</si>
  <si>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</si>
  <si>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</si>
  <si>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</si>
  <si>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</si>
  <si>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</si>
  <si>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</si>
  <si>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</si>
  <si>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</si>
  <si>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</si>
  <si>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</si>
  <si>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</si>
  <si>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</si>
  <si>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</si>
  <si>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</si>
  <si>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</si>
  <si>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</si>
  <si>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</si>
  <si>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</si>
  <si>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</si>
  <si>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</si>
  <si>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</si>
  <si>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</si>
  <si>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</si>
  <si>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</si>
  <si>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</si>
  <si>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</si>
  <si>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</si>
  <si>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</si>
  <si>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</si>
  <si>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</si>
  <si>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</si>
  <si>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</si>
  <si>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</si>
  <si>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</si>
  <si>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</si>
  <si>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</si>
  <si>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</si>
  <si>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</si>
  <si>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</si>
  <si>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</si>
  <si>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</si>
  <si>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</si>
  <si>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</si>
  <si>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</si>
  <si>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</si>
  <si>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</si>
  <si>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</si>
  <si>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</si>
  <si>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</si>
  <si>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</si>
  <si>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</si>
  <si>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</si>
  <si>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</si>
  <si>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</si>
  <si>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</si>
  <si>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</si>
  <si>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</si>
  <si>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</si>
  <si>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</si>
  <si>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</si>
  <si>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</si>
  <si>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</si>
  <si>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</si>
  <si>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</si>
  <si>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</si>
  <si>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</si>
  <si>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</si>
  <si>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</si>
  <si>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</si>
  <si>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</si>
  <si>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</si>
  <si>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</si>
  <si>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</si>
  <si>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</si>
  <si>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</si>
  <si>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</si>
  <si>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</si>
  <si>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</si>
  <si>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</si>
  <si>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</si>
  <si>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</si>
  <si>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</si>
  <si>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</si>
  <si>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</si>
  <si>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</si>
  <si>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</si>
  <si>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</si>
  <si>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</si>
  <si>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</si>
  <si>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</si>
  <si>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</si>
  <si>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</si>
  <si>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</si>
  <si>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</si>
  <si>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</si>
  <si>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</si>
  <si>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</si>
  <si>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</si>
  <si>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</si>
  <si>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</si>
  <si>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</si>
  <si>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</si>
  <si>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</si>
  <si>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</si>
  <si>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</si>
  <si>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</si>
  <si>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</si>
  <si>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</si>
  <si>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</si>
  <si>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</si>
  <si>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</si>
  <si>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</si>
  <si>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</si>
  <si>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</si>
  <si>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</si>
  <si>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</si>
  <si>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</si>
  <si>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</si>
  <si>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</si>
  <si>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</si>
  <si>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</si>
  <si>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</si>
  <si>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</si>
  <si>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</si>
  <si>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</si>
  <si>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</si>
  <si>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</si>
  <si>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</si>
  <si>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</si>
  <si>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</si>
  <si>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</si>
  <si>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</si>
  <si>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</si>
  <si>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</si>
  <si>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</si>
  <si>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</si>
  <si>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</si>
  <si>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</si>
  <si>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</si>
  <si>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</si>
  <si>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</si>
  <si>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</si>
  <si>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</si>
  <si>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</si>
  <si>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</si>
  <si>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</si>
  <si>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</si>
  <si>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</si>
  <si>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</si>
  <si>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</si>
  <si>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</si>
  <si>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</si>
  <si>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</si>
  <si>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</si>
  <si>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</si>
  <si>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</si>
  <si>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</si>
  <si>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</si>
  <si>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</si>
  <si>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</si>
  <si>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</si>
  <si>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</si>
  <si>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</si>
  <si>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</si>
  <si>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</si>
  <si>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</si>
  <si>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</si>
  <si>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</si>
  <si>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</si>
  <si>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</si>
  <si>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</si>
  <si>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</si>
  <si>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</si>
  <si>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</si>
  <si>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</si>
  <si>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</si>
  <si>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</si>
  <si>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</si>
  <si>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</si>
  <si>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</si>
  <si>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</si>
  <si>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</si>
  <si>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</si>
  <si>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</si>
  <si>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</si>
  <si>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</si>
  <si>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</si>
  <si>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</si>
  <si>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</si>
  <si>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</si>
  <si>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</si>
  <si>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</si>
  <si>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</si>
  <si>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</si>
  <si>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</si>
  <si>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</si>
  <si>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</si>
  <si>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</si>
  <si>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</si>
  <si>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</si>
  <si>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</si>
  <si>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</si>
  <si>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</si>
  <si>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</si>
  <si>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</si>
  <si>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</si>
  <si>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</si>
  <si>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</si>
  <si>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</si>
  <si>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</si>
  <si>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</si>
  <si>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</si>
  <si>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</si>
  <si>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</si>
  <si>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</si>
  <si>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</si>
  <si>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</si>
  <si>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</si>
  <si>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</si>
  <si>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</si>
  <si>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</si>
  <si>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</si>
  <si>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</si>
  <si>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</si>
  <si>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</si>
  <si>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</si>
  <si>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</si>
  <si>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</si>
  <si>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</si>
  <si>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</si>
  <si>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</si>
  <si>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</si>
  <si>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</si>
  <si>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</si>
  <si>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</si>
  <si>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</si>
  <si>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</si>
  <si>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</si>
  <si>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</si>
  <si>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</si>
  <si>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</si>
  <si>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</si>
  <si>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</si>
  <si>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</si>
  <si>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</si>
  <si>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</si>
  <si>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</si>
  <si>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</si>
  <si>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</si>
  <si>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</si>
  <si>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</si>
  <si>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</si>
  <si>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</si>
  <si>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</si>
  <si>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</si>
  <si>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</si>
  <si>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</si>
  <si>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</si>
  <si>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</si>
  <si>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</si>
  <si>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</si>
  <si>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</si>
  <si>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</si>
  <si>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</si>
  <si>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</si>
  <si>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</si>
  <si>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</si>
  <si>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</si>
  <si>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</si>
  <si>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</si>
  <si>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</si>
  <si>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</si>
  <si>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</si>
  <si>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</si>
  <si>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</si>
  <si>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</si>
  <si>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</si>
  <si>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</si>
  <si>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</si>
  <si>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</si>
  <si>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</si>
  <si>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</si>
  <si>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</si>
  <si>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</si>
  <si>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</si>
  <si>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</si>
  <si>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</si>
  <si>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</si>
  <si>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</si>
  <si>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</si>
  <si>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</si>
  <si>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</si>
  <si>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</si>
  <si>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</si>
  <si>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</si>
  <si>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</si>
  <si>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</si>
  <si>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</si>
  <si>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</si>
  <si>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</si>
  <si>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</si>
  <si>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</si>
  <si>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</si>
  <si>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</si>
  <si>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</si>
  <si>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</si>
  <si>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</si>
  <si>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</si>
  <si>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</si>
  <si>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</si>
  <si>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</si>
  <si>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</si>
  <si>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</si>
  <si>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</si>
  <si>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</si>
  <si>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</si>
  <si>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</si>
  <si>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</si>
  <si>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</si>
  <si>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</si>
  <si>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</si>
  <si>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</si>
  <si>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</si>
  <si>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</si>
  <si>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</si>
  <si>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</si>
  <si>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</si>
  <si>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</si>
  <si>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</si>
  <si>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</si>
  <si>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</si>
  <si>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</si>
  <si>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</si>
  <si>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</si>
  <si>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</si>
  <si>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</si>
  <si>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</si>
  <si>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</si>
  <si>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</si>
  <si>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</si>
  <si>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</si>
  <si>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</si>
  <si>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</si>
  <si>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</si>
  <si>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</si>
  <si>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</si>
  <si>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</si>
  <si>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</si>
  <si>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</si>
  <si>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</si>
  <si>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</si>
  <si>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</si>
  <si>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</si>
  <si>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</si>
  <si>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</si>
  <si>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</si>
  <si>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</si>
  <si>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</si>
  <si>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</si>
  <si>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</si>
  <si>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</si>
  <si>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</si>
  <si>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</si>
  <si>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</si>
  <si>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</si>
  <si>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</si>
  <si>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</si>
  <si>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</si>
  <si>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</si>
  <si>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</si>
  <si>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</si>
  <si>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</si>
  <si>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</si>
  <si>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</si>
  <si>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</si>
  <si>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</si>
  <si>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</si>
  <si>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</si>
  <si>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</si>
  <si>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</si>
  <si>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</si>
  <si>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</si>
  <si>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</si>
  <si>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</si>
  <si>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</si>
  <si>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</si>
  <si>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</si>
  <si>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</si>
  <si>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</si>
  <si>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</si>
  <si>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</si>
  <si>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</si>
  <si>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</si>
  <si>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</si>
  <si>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</si>
  <si>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</si>
  <si>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</si>
  <si>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</si>
  <si>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</si>
  <si>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</si>
  <si>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</si>
  <si>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</si>
  <si>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</si>
  <si>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</si>
  <si>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</si>
  <si>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</si>
  <si>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</si>
  <si>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</si>
  <si>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</si>
  <si>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</si>
  <si>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</si>
  <si>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</si>
  <si>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</si>
  <si>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</si>
  <si>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</si>
  <si>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</si>
  <si>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</si>
  <si>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</si>
  <si>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</si>
  <si>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</si>
  <si>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</si>
  <si>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</si>
  <si>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</si>
  <si>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</si>
  <si>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</si>
  <si>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</si>
  <si>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</si>
  <si>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</si>
  <si>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</si>
  <si>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</si>
  <si>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</si>
  <si>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</si>
  <si>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</si>
  <si>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</si>
  <si>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</si>
  <si>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</si>
  <si>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</si>
  <si>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</si>
  <si>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</si>
  <si>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</si>
  <si>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</si>
  <si>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</si>
  <si>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</si>
  <si>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</si>
  <si>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</si>
  <si>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</si>
  <si>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</si>
  <si>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</si>
  <si>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</si>
  <si>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</si>
  <si>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</si>
  <si>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</si>
  <si>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</si>
  <si>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</si>
  <si>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</si>
  <si>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</si>
  <si>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</si>
  <si>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</si>
  <si>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</si>
  <si>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</si>
  <si>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</si>
  <si>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</si>
  <si>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</si>
  <si>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</si>
  <si>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</si>
  <si>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</si>
  <si>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</si>
  <si>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</si>
  <si>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</si>
  <si>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</si>
  <si>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</si>
  <si>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</si>
  <si>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</si>
  <si>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</si>
  <si>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</si>
  <si>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</si>
  <si>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</si>
  <si>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</si>
  <si>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</si>
  <si>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</si>
  <si>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</si>
  <si>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</si>
  <si>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</si>
  <si>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</si>
  <si>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</si>
  <si>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</si>
  <si>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</si>
  <si>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</si>
  <si>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</si>
  <si>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</si>
  <si>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</si>
  <si>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</si>
  <si>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</si>
  <si>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</si>
  <si>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</si>
  <si>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</si>
  <si>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</si>
  <si>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</si>
  <si>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</si>
  <si>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</si>
  <si>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</si>
  <si>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</si>
  <si>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</si>
  <si>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</si>
  <si>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</si>
  <si>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</si>
  <si>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</si>
  <si>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</si>
  <si>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</si>
  <si>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</si>
  <si>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</si>
  <si>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</si>
  <si>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</si>
  <si>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</si>
  <si>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</si>
  <si>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</si>
  <si>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</si>
  <si>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</si>
  <si>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</si>
  <si>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</si>
  <si>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</si>
  <si>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</si>
  <si>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</si>
  <si>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</si>
  <si>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</si>
  <si>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</si>
  <si>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</si>
  <si>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</si>
  <si>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</si>
  <si>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</si>
  <si>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</si>
  <si>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</si>
  <si>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</si>
  <si>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</si>
  <si>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</si>
  <si>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</si>
  <si>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</si>
  <si>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</si>
  <si>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</si>
  <si>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</si>
  <si>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</si>
  <si>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</si>
  <si>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</si>
  <si>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</si>
  <si>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</si>
  <si>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</si>
  <si>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</si>
  <si>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</si>
  <si>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</si>
  <si>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</si>
  <si>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</si>
  <si>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</si>
  <si>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</si>
  <si>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</si>
  <si>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</si>
  <si>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</si>
  <si>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</si>
  <si>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</si>
  <si>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</si>
  <si>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</si>
  <si>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</si>
  <si>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</si>
  <si>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</si>
  <si>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</si>
  <si>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</si>
  <si>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</si>
  <si>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</si>
  <si>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</si>
  <si>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</si>
  <si>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</si>
  <si>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</si>
  <si>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</si>
  <si>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</si>
  <si>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</si>
  <si>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</si>
  <si>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</si>
  <si>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</si>
  <si>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</si>
  <si>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</si>
  <si>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</si>
  <si>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</si>
  <si>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</si>
  <si>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</si>
  <si>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</si>
  <si>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</si>
  <si>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</si>
  <si>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</si>
  <si>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</si>
  <si>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</si>
  <si>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</si>
  <si>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</si>
  <si>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</si>
  <si>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</si>
  <si>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</si>
  <si>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</si>
  <si>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</si>
  <si>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</si>
  <si>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</si>
  <si>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</si>
  <si>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</si>
  <si>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</si>
  <si>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</si>
  <si>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</si>
  <si>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</si>
  <si>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</si>
  <si>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</si>
  <si>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</si>
  <si>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</si>
  <si>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</si>
  <si>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</si>
  <si>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</si>
  <si>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</si>
  <si>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</si>
  <si>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</si>
  <si>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</si>
  <si>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</si>
  <si>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</si>
  <si>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</si>
  <si>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</si>
  <si>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</si>
  <si>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</si>
  <si>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</si>
  <si>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</si>
  <si>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</si>
  <si>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</si>
  <si>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</si>
  <si>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</si>
  <si>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</si>
  <si>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</si>
  <si>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</si>
  <si>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</si>
  <si>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</si>
  <si>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</si>
  <si>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</si>
  <si>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</si>
  <si>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</si>
  <si>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</si>
  <si>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</si>
  <si>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</si>
  <si>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</si>
  <si>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</si>
  <si>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</si>
  <si>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</si>
  <si>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</si>
  <si>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</si>
  <si>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</si>
  <si>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</si>
  <si>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</si>
  <si>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</si>
  <si>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</si>
  <si>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</si>
  <si>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</si>
  <si>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</si>
  <si>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</si>
  <si>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</si>
  <si>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</si>
  <si>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</si>
  <si>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</si>
  <si>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</si>
  <si>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</si>
  <si>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</si>
  <si>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</si>
  <si>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</si>
  <si>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</si>
  <si>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</si>
  <si>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</si>
  <si>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</si>
  <si>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</si>
  <si>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</si>
  <si>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</si>
  <si>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</si>
  <si>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</si>
  <si>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</si>
  <si>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</si>
  <si>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</si>
  <si>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</si>
  <si>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</si>
  <si>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</si>
  <si>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</si>
  <si>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</si>
  <si>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</si>
  <si>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</si>
  <si>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</si>
  <si>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</si>
  <si>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</si>
  <si>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</si>
  <si>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</si>
  <si>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</si>
  <si>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</si>
  <si>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</si>
  <si>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</si>
  <si>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</si>
  <si>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</si>
  <si>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</si>
  <si>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</si>
  <si>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</si>
  <si>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</si>
  <si>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</si>
  <si>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</si>
  <si>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</si>
  <si>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</si>
  <si>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</si>
  <si>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</si>
  <si>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</si>
  <si>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</si>
  <si>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</si>
  <si>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</si>
  <si>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</si>
  <si>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</si>
  <si>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</si>
  <si>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</si>
  <si>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</si>
  <si>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</si>
  <si>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</si>
  <si>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</si>
  <si>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</si>
  <si>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</si>
  <si>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</si>
  <si>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</si>
  <si>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</si>
  <si>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</si>
  <si>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</si>
  <si>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</si>
  <si>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</si>
  <si>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</si>
  <si>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</si>
  <si>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</si>
  <si>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</si>
  <si>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</si>
  <si>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</si>
  <si>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</si>
  <si>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</si>
  <si>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</si>
  <si>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</si>
  <si>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</si>
  <si>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</si>
  <si>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</si>
  <si>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</si>
  <si>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</si>
  <si>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</si>
  <si>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</si>
  <si>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</si>
  <si>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</si>
  <si>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</si>
  <si>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</si>
  <si>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</si>
  <si>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</si>
  <si>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</si>
  <si>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</si>
  <si>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</si>
  <si>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</si>
  <si>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</si>
  <si>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</si>
  <si>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</si>
  <si>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</si>
  <si>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</si>
  <si>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</si>
  <si>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</si>
  <si>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</si>
  <si>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</si>
  <si>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</si>
  <si>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</si>
  <si>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</si>
  <si>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</si>
  <si>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</si>
  <si>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</si>
  <si>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</si>
  <si>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</si>
  <si>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</si>
  <si>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</si>
  <si>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</si>
  <si>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</si>
  <si>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</si>
  <si>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</si>
  <si>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</si>
  <si>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</si>
  <si>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</si>
  <si>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</si>
  <si>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</si>
  <si>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</si>
  <si>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</si>
  <si>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</si>
  <si>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</si>
  <si>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</si>
  <si>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</si>
  <si>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</si>
  <si>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</si>
  <si>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</si>
  <si>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</si>
  <si>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</si>
  <si>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</si>
  <si>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</si>
  <si>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</si>
  <si>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</si>
  <si>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</si>
  <si>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</si>
  <si>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</si>
  <si>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</si>
  <si>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</si>
  <si>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</si>
  <si>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</si>
  <si>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</si>
  <si>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</si>
  <si>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</si>
  <si>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</si>
  <si>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</si>
  <si>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</si>
  <si>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</si>
  <si>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</si>
  <si>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</si>
  <si>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</si>
  <si>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</si>
  <si>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</si>
  <si>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</si>
  <si>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</si>
  <si>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</si>
  <si>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</si>
  <si>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</si>
  <si>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</si>
  <si>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</si>
  <si>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</si>
  <si>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</si>
  <si>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</si>
  <si>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</si>
  <si>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</si>
  <si>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</si>
  <si>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</si>
  <si>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</si>
  <si>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</si>
  <si>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</si>
  <si>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</si>
  <si>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</si>
  <si>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</si>
  <si>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</si>
  <si>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</si>
  <si>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</si>
  <si>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</si>
  <si>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</si>
  <si>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</si>
  <si>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</si>
  <si>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</si>
  <si>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</si>
  <si>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</si>
  <si>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</si>
  <si>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</si>
  <si>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</si>
  <si>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</si>
  <si>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</si>
  <si>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</si>
  <si>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</si>
  <si>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</si>
  <si>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</si>
  <si>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</si>
  <si>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</si>
  <si>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</si>
  <si>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</si>
  <si>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</si>
  <si>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</si>
  <si>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</si>
  <si>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</si>
  <si>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</si>
  <si>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</si>
  <si>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</si>
  <si>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</si>
  <si>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</si>
  <si>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</si>
  <si>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</si>
  <si>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</si>
  <si>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</si>
  <si>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</si>
  <si>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</si>
  <si>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</si>
  <si>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</si>
  <si>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</si>
  <si>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</si>
  <si>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</si>
  <si>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</si>
  <si>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</si>
  <si>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</si>
  <si>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</si>
  <si>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</si>
  <si>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</si>
  <si>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</si>
  <si>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</si>
  <si>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</si>
  <si>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</si>
  <si>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</si>
  <si>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</si>
  <si>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</si>
  <si>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</si>
  <si>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</si>
  <si>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</si>
  <si>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</si>
  <si>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</si>
  <si>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</si>
  <si>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</si>
  <si>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</si>
  <si>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</si>
  <si>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</si>
  <si>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</si>
  <si>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</si>
  <si>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</si>
  <si>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</si>
  <si>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</si>
  <si>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</si>
  <si>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</si>
  <si>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</si>
  <si>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</si>
  <si>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</si>
  <si>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</si>
  <si>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</si>
  <si>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</si>
  <si>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</si>
  <si>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</si>
  <si>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</si>
  <si>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</si>
  <si>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</si>
  <si>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</si>
  <si>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</si>
  <si>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</si>
  <si>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</si>
  <si>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</si>
  <si>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</si>
  <si>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</si>
  <si>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</si>
  <si>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</si>
  <si>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</si>
  <si>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</si>
  <si>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</si>
  <si>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</si>
  <si>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</si>
  <si>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</si>
  <si>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</si>
  <si>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</si>
  <si>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</si>
  <si>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</si>
  <si>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</si>
  <si>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</si>
  <si>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</si>
  <si>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</si>
  <si>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</si>
  <si>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</si>
  <si>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</si>
  <si>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</si>
  <si>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</si>
  <si>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</si>
  <si>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</si>
  <si>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</si>
  <si>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</si>
  <si>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</si>
  <si>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</si>
  <si>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</si>
  <si>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</si>
  <si>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</si>
  <si>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</si>
  <si>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</si>
  <si>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</si>
  <si>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</si>
  <si>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</si>
  <si>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</si>
  <si>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</si>
  <si>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</si>
  <si>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</si>
  <si>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</si>
  <si>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</si>
  <si>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</si>
  <si>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</si>
  <si>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</si>
  <si>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</si>
  <si>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</si>
  <si>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</si>
  <si>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</si>
  <si>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</si>
  <si>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</si>
  <si>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</si>
  <si>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</si>
  <si>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</si>
  <si>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</si>
  <si>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</si>
  <si>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</si>
  <si>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</si>
  <si>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</si>
  <si>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</si>
  <si>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</si>
  <si>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</si>
  <si>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</si>
  <si>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</si>
  <si>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</si>
  <si>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</si>
  <si>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</si>
  <si>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</si>
  <si>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</si>
  <si>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</si>
  <si>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</si>
  <si>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</si>
  <si>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</si>
  <si>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</si>
  <si>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</si>
  <si>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</si>
  <si>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</si>
  <si>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</si>
  <si>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</si>
  <si>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</si>
  <si>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</si>
  <si>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</si>
  <si>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</si>
  <si>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</si>
  <si>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</si>
  <si>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</si>
  <si>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</si>
  <si>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</si>
  <si>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</si>
  <si>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</si>
  <si>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</si>
  <si>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</si>
  <si>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</si>
  <si>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</si>
  <si>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</si>
  <si>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</si>
  <si>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</si>
  <si>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</si>
  <si>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</si>
  <si>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</si>
  <si>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</si>
  <si>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</si>
  <si>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</si>
  <si>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</si>
  <si>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</si>
  <si>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</si>
  <si>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</si>
  <si>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</si>
  <si>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</si>
  <si>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</si>
  <si>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</si>
  <si>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</si>
  <si>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</si>
  <si>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</si>
  <si>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</si>
  <si>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</si>
  <si>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</si>
  <si>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</si>
  <si>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</si>
  <si>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</si>
  <si>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</si>
  <si>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</si>
  <si>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</si>
  <si>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</si>
  <si>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</si>
  <si>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</si>
  <si>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</si>
  <si>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</si>
  <si>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</si>
  <si>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</si>
  <si>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</si>
  <si>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</si>
  <si>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</si>
  <si>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</si>
  <si>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</si>
  <si>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</si>
  <si>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</si>
  <si>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</si>
  <si>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</si>
  <si>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</si>
  <si>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</si>
  <si>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</si>
  <si>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</si>
  <si>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</si>
  <si>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</si>
  <si>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</si>
  <si>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</si>
  <si>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</si>
  <si>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</si>
  <si>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</si>
  <si>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</si>
  <si>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</si>
  <si>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</si>
  <si>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</si>
  <si>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</si>
  <si>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</si>
  <si>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</si>
  <si>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</si>
  <si>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</si>
  <si>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</si>
  <si>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</si>
  <si>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</si>
  <si>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</si>
  <si>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</si>
  <si>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</si>
  <si>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</si>
  <si>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</si>
  <si>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</si>
  <si>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</si>
  <si>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</si>
  <si>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</si>
  <si>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</si>
  <si>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</si>
  <si>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</si>
  <si>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</si>
  <si>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</si>
  <si>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</si>
  <si>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</si>
  <si>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</si>
  <si>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</si>
  <si>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</si>
  <si>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</si>
  <si>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</si>
  <si>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</si>
  <si>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</si>
  <si>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</si>
  <si>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</si>
  <si>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</si>
  <si>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</si>
  <si>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</si>
  <si>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</si>
  <si>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</si>
  <si>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</si>
  <si>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</si>
  <si>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</si>
  <si>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</si>
  <si>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</si>
  <si>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</si>
  <si>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</si>
  <si>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</si>
  <si>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</si>
  <si>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</si>
  <si>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</si>
  <si>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</si>
  <si>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</si>
  <si>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</si>
  <si>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</si>
  <si>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</si>
  <si>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</si>
  <si>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</si>
  <si>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</si>
  <si>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</si>
  <si>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</si>
  <si>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</si>
  <si>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</si>
  <si>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</si>
  <si>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</si>
  <si>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</si>
  <si>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</si>
  <si>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</si>
  <si>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</si>
  <si>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</si>
  <si>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</si>
  <si>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</si>
  <si>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</si>
  <si>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</si>
  <si>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</si>
  <si>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</si>
  <si>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</si>
  <si>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</si>
  <si>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</si>
  <si>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</si>
  <si>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</si>
  <si>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</si>
  <si>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</si>
  <si>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</si>
  <si>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</si>
  <si>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</si>
  <si>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</si>
  <si>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</si>
  <si>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</si>
  <si>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</si>
  <si>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</si>
  <si>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</si>
  <si>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</si>
  <si>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</si>
  <si>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</si>
  <si>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</si>
  <si>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</si>
  <si>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</si>
  <si>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</si>
  <si>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</si>
  <si>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</si>
  <si>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</si>
  <si>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</si>
  <si>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</si>
  <si>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</si>
  <si>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</si>
  <si>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</si>
  <si>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</si>
  <si>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</si>
  <si>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</si>
  <si>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</si>
  <si>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</si>
  <si>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</si>
  <si>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</si>
  <si>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</si>
  <si>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</si>
  <si>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</si>
  <si>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</si>
  <si>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</si>
  <si>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</si>
  <si>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</si>
  <si>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</si>
  <si>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</si>
  <si>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</si>
  <si>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</si>
  <si>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</si>
  <si>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</si>
  <si>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</si>
  <si>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</si>
  <si>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</si>
  <si>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</si>
  <si>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</si>
  <si>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</si>
  <si>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</si>
  <si>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</si>
  <si>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</si>
  <si>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</si>
  <si>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</si>
  <si>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</si>
  <si>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</si>
  <si>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</si>
  <si>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</si>
  <si>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</si>
  <si>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</si>
  <si>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</si>
  <si>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</si>
  <si>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</si>
  <si>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</si>
  <si>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</si>
  <si>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</si>
  <si>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</si>
  <si>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</si>
  <si>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</si>
  <si>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</si>
  <si>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</si>
  <si>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</si>
  <si>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</si>
  <si>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</si>
  <si>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</si>
  <si>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</si>
  <si>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</si>
  <si>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</si>
  <si>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</si>
  <si>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</si>
  <si>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</si>
  <si>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</si>
  <si>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</si>
  <si>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</si>
  <si>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</si>
  <si>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</si>
  <si>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</si>
  <si>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</si>
  <si>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</si>
  <si>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</si>
  <si>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</si>
  <si>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</si>
  <si>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</si>
  <si>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</si>
  <si>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</si>
  <si>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</si>
  <si>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</si>
  <si>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</si>
  <si>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</si>
  <si>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</si>
  <si>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</si>
  <si>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</si>
  <si>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</si>
  <si>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</si>
  <si>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</si>
  <si>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</si>
  <si>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</si>
  <si>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</si>
  <si>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</si>
  <si>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</si>
  <si>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</si>
  <si>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</si>
  <si>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</si>
  <si>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</si>
  <si>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</si>
  <si>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</si>
  <si>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</si>
  <si>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</si>
  <si>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</si>
  <si>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</si>
  <si>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</si>
  <si>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</si>
  <si>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</si>
  <si>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</si>
  <si>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</si>
  <si>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</si>
  <si>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</si>
  <si>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</si>
  <si>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</si>
  <si>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</si>
  <si>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</si>
  <si>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</si>
  <si>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</si>
  <si>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</si>
  <si>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</si>
  <si>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</si>
  <si>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</si>
  <si>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</si>
  <si>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</si>
  <si>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</si>
  <si>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</si>
  <si>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</si>
  <si>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</si>
  <si>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</si>
  <si>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</si>
  <si>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</si>
  <si>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</si>
  <si>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</si>
  <si>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</si>
  <si>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</si>
  <si>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</si>
  <si>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</si>
  <si>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</si>
  <si>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</si>
  <si>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</si>
  <si>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</si>
  <si>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</si>
  <si>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</si>
  <si>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</si>
  <si>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</si>
  <si>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</si>
  <si>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</si>
  <si>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</si>
  <si>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</si>
  <si>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</si>
  <si>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</si>
  <si>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</si>
  <si>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</si>
  <si>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</si>
  <si>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</si>
  <si>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</si>
  <si>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</si>
  <si>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</si>
  <si>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</si>
  <si>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</si>
  <si>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</si>
  <si>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</si>
  <si>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</si>
  <si>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</si>
  <si>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</si>
  <si>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</si>
  <si>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</si>
  <si>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</si>
  <si>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</si>
  <si>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</si>
  <si>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</si>
  <si>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</si>
  <si>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</si>
  <si>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</si>
  <si>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</si>
  <si>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</si>
  <si>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</si>
  <si>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</si>
  <si>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</si>
  <si>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</si>
  <si>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</si>
  <si>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</si>
  <si>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</si>
  <si>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</si>
  <si>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</si>
  <si>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</si>
  <si>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</si>
  <si>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</si>
  <si>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</si>
  <si>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</si>
  <si>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</si>
  <si>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</si>
  <si>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</si>
  <si>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</si>
  <si>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</si>
  <si>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</si>
  <si>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</si>
  <si>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</si>
  <si>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</si>
  <si>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</si>
  <si>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</si>
  <si>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</si>
  <si>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</si>
  <si>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</si>
  <si>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</si>
  <si>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</si>
  <si>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</si>
  <si>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</si>
  <si>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</si>
  <si>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</si>
  <si>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</si>
  <si>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</si>
  <si>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</si>
  <si>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</si>
  <si>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</si>
  <si>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</si>
  <si>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</si>
  <si>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</si>
  <si>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</si>
  <si>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</si>
  <si>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</si>
  <si>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</si>
  <si>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</si>
  <si>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</si>
  <si>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</si>
  <si>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</si>
  <si>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</si>
  <si>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</si>
  <si>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</si>
  <si>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</si>
  <si>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</si>
  <si>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</si>
  <si>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</si>
  <si>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</si>
  <si>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</si>
  <si>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</si>
  <si>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</si>
  <si>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</si>
  <si>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</si>
  <si>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</si>
  <si>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</si>
  <si>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</si>
  <si>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</si>
  <si>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</si>
  <si>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</si>
  <si>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</si>
  <si>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</si>
  <si>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</si>
  <si>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</si>
  <si>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</si>
  <si>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</si>
  <si>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</si>
  <si>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</si>
  <si>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</si>
  <si>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</si>
  <si>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</si>
  <si>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</si>
  <si>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</si>
  <si>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</si>
  <si>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</si>
  <si>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</si>
  <si>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</si>
  <si>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</si>
  <si>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</si>
  <si>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</si>
  <si>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</si>
  <si>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</si>
  <si>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</si>
  <si>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</si>
  <si>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</si>
  <si>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</si>
  <si>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</si>
  <si>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</si>
  <si>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</si>
  <si>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</si>
  <si>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</si>
  <si>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</si>
  <si>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</si>
  <si>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</si>
  <si>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</si>
  <si>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</si>
  <si>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</si>
  <si>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</si>
  <si>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</si>
  <si>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</si>
  <si>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</si>
  <si>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</si>
  <si>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</si>
  <si>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</si>
  <si>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</si>
  <si>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</si>
  <si>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</si>
  <si>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</si>
  <si>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</si>
  <si>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</si>
  <si>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</si>
  <si>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</si>
  <si>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</si>
  <si>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</si>
  <si>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</si>
  <si>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</si>
  <si>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</si>
  <si>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</si>
  <si>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</si>
  <si>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</si>
  <si>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</si>
  <si>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</si>
  <si>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</si>
  <si>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</si>
  <si>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</si>
  <si>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</si>
  <si>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</si>
  <si>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</si>
  <si>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</si>
  <si>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</si>
  <si>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</si>
  <si>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</si>
  <si>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</si>
  <si>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</si>
  <si>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</si>
  <si>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</si>
  <si>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</si>
  <si>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</si>
  <si>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</si>
  <si>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</si>
  <si>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</si>
  <si>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</si>
  <si>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</si>
  <si>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</si>
  <si>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</si>
  <si>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</si>
  <si>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</si>
  <si>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</si>
  <si>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</si>
  <si>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</si>
  <si>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</si>
  <si>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</si>
  <si>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</si>
  <si>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</si>
  <si>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</si>
  <si>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</si>
  <si>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</si>
  <si>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</si>
  <si>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</si>
  <si>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</si>
  <si>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</si>
  <si>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</si>
  <si>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</si>
  <si>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</si>
  <si>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</si>
  <si>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</si>
  <si>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</si>
  <si>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</si>
  <si>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</si>
  <si>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</si>
  <si>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</si>
  <si>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</si>
  <si>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</si>
  <si>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</si>
  <si>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</si>
  <si>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</si>
  <si>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</si>
  <si>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</si>
  <si>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</si>
  <si>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</si>
  <si>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</si>
  <si>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</si>
  <si>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</si>
  <si>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</si>
  <si>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</si>
  <si>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</si>
  <si>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</si>
  <si>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</si>
  <si>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</si>
  <si>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</si>
  <si>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</si>
  <si>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</si>
  <si>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</si>
  <si>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</si>
  <si>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</si>
  <si>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</si>
  <si>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</si>
  <si>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</si>
  <si>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</si>
  <si>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</si>
  <si>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</si>
  <si>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</si>
  <si>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</si>
  <si>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</si>
  <si>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</si>
  <si>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</si>
  <si>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</si>
  <si>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</si>
  <si>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</si>
  <si>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</si>
  <si>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</si>
  <si>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</si>
  <si>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</si>
  <si>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</si>
  <si>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</si>
  <si>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</si>
  <si>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</si>
  <si>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</si>
  <si>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</si>
  <si>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</si>
  <si>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</si>
  <si>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</si>
  <si>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</si>
  <si>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</si>
  <si>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</si>
  <si>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</si>
  <si>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</si>
  <si>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</si>
  <si>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</si>
  <si>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</si>
  <si>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</si>
  <si>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</si>
  <si>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</si>
  <si>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</si>
  <si>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</si>
  <si>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</si>
  <si>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</si>
  <si>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</si>
  <si>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</si>
  <si>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</si>
  <si>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</si>
  <si>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</si>
  <si>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</si>
  <si>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</si>
  <si>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</si>
  <si>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</si>
  <si>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</si>
  <si>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</si>
  <si>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</si>
  <si>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</si>
  <si>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</si>
  <si>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</si>
  <si>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</si>
  <si>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</si>
  <si>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</si>
  <si>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</si>
  <si>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</si>
  <si>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</si>
  <si>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</si>
  <si>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</si>
  <si>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</si>
  <si>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</si>
  <si>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</si>
  <si>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</si>
  <si>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</si>
  <si>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</si>
  <si>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</si>
  <si>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</si>
  <si>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</si>
  <si>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</si>
  <si>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</si>
  <si>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</si>
  <si>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</si>
  <si>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</si>
  <si>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</si>
  <si>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</si>
  <si>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</si>
  <si>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</si>
  <si>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</si>
  <si>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</si>
  <si>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</si>
  <si>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</si>
  <si>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</si>
  <si>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</si>
  <si>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</si>
  <si>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</si>
  <si>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</si>
  <si>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</si>
  <si>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</si>
  <si>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</si>
  <si>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</si>
  <si>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</si>
  <si>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</si>
  <si>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</si>
  <si>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</si>
  <si>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</si>
  <si>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</si>
  <si>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</si>
  <si>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</si>
  <si>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</si>
  <si>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</si>
  <si>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</si>
  <si>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</si>
  <si>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</si>
  <si>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</si>
  <si>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</si>
  <si>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</si>
  <si>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</si>
  <si>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</si>
  <si>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</si>
  <si>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</si>
  <si>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</si>
  <si>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</si>
  <si>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</si>
  <si>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</si>
  <si>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</si>
  <si>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</si>
  <si>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</si>
  <si>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</si>
  <si>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</si>
  <si>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</si>
  <si>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</si>
  <si>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</si>
  <si>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</si>
  <si>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</si>
  <si>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</si>
  <si>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</si>
  <si>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</si>
  <si>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</si>
  <si>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</si>
  <si>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</si>
  <si>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</si>
  <si>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</si>
  <si>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</si>
  <si>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</si>
  <si>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</si>
  <si>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</si>
  <si>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</si>
  <si>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</si>
  <si>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</si>
  <si>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</si>
  <si>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</si>
  <si>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</si>
  <si>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</si>
  <si>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</si>
  <si>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</si>
  <si>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</si>
  <si>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</si>
  <si>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</si>
  <si>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</si>
  <si>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</si>
  <si>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</si>
  <si>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</si>
  <si>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</si>
  <si>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</si>
  <si>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</si>
  <si>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</si>
  <si>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</si>
  <si>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</si>
  <si>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</si>
  <si>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</si>
  <si>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</si>
  <si>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</si>
  <si>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</si>
  <si>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</si>
  <si>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</si>
  <si>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</si>
  <si>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</si>
  <si>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</si>
  <si>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</si>
  <si>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</si>
  <si>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</si>
  <si>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</si>
  <si>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</si>
  <si>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</si>
  <si>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</si>
  <si>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</si>
  <si>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</si>
  <si>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</si>
  <si>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</si>
  <si>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</si>
  <si>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</si>
  <si>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</si>
  <si>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</si>
  <si>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</si>
  <si>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</si>
  <si>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</si>
  <si>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</si>
  <si>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</si>
  <si>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</si>
  <si>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</si>
  <si>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</si>
  <si>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</si>
  <si>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</si>
  <si>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</si>
  <si>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</si>
  <si>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</si>
  <si>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</si>
  <si>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</si>
  <si>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</si>
  <si>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</si>
  <si>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</si>
  <si>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</si>
  <si>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</si>
  <si>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</si>
  <si>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</si>
  <si>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</si>
  <si>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</si>
  <si>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</si>
  <si>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</si>
  <si>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</si>
  <si>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</si>
  <si>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</si>
  <si>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</si>
  <si>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</si>
  <si>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</si>
  <si>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</si>
  <si>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</si>
  <si>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</si>
  <si>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</si>
  <si>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</si>
  <si>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</si>
  <si>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</si>
  <si>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</si>
  <si>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</si>
  <si>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</si>
  <si>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</si>
  <si>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</si>
  <si>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</si>
  <si>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</si>
  <si>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</si>
  <si>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</si>
  <si>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</si>
  <si>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</si>
  <si>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</si>
  <si>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</si>
  <si>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</si>
  <si>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</si>
  <si>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</si>
  <si>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</si>
  <si>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</si>
  <si>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</si>
  <si>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</si>
  <si>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</si>
  <si>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</si>
  <si>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</si>
  <si>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</si>
  <si>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</si>
  <si>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</si>
  <si>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</si>
  <si>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</si>
  <si>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</si>
  <si>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</si>
  <si>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</si>
  <si>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</si>
  <si>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</si>
  <si>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</si>
  <si>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</si>
  <si>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</si>
  <si>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</si>
  <si>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</si>
  <si>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</si>
  <si>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</si>
  <si>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</si>
  <si>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</si>
  <si>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</si>
  <si>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</si>
  <si>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</si>
  <si>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</si>
  <si>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</si>
  <si>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</si>
  <si>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</si>
  <si>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</si>
  <si>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</si>
  <si>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</si>
  <si>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</si>
  <si>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</si>
  <si>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</si>
  <si>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</si>
  <si>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</si>
  <si>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</si>
  <si>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</si>
  <si>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</si>
  <si>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</si>
  <si>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</si>
  <si>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</si>
  <si>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</si>
  <si>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</si>
  <si>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</si>
  <si>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</si>
  <si>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</si>
  <si>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</si>
  <si>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</si>
  <si>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</si>
  <si>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</si>
  <si>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</si>
  <si>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</si>
  <si>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</si>
  <si>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</si>
  <si>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</si>
  <si>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</si>
  <si>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</si>
  <si>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</si>
  <si>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</si>
  <si>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</si>
  <si>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</si>
  <si>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</si>
  <si>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</si>
  <si>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</si>
  <si>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</si>
  <si>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</si>
  <si>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</si>
  <si>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</si>
  <si>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</si>
  <si>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</si>
  <si>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</si>
  <si>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</si>
  <si>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</si>
  <si>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</si>
  <si>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</si>
  <si>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</si>
  <si>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</si>
  <si>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</si>
  <si>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</si>
  <si>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</si>
  <si>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</si>
  <si>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</si>
  <si>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</si>
  <si>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</si>
  <si>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</si>
  <si>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</si>
  <si>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</si>
  <si>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</si>
  <si>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</si>
  <si>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</si>
  <si>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</si>
  <si>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</si>
  <si>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</si>
  <si>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</si>
  <si>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</si>
  <si>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</si>
  <si>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</si>
  <si>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</si>
  <si>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</si>
  <si>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</si>
  <si>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</si>
  <si>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</si>
  <si>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</si>
  <si>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</si>
  <si>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</si>
  <si>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</si>
  <si>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</si>
  <si>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</si>
  <si>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</si>
  <si>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</si>
  <si>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</si>
  <si>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</si>
  <si>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</si>
  <si>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</si>
  <si>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</si>
  <si>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</si>
  <si>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</si>
  <si>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</si>
  <si>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</si>
  <si>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</si>
  <si>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</si>
  <si>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</si>
  <si>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</si>
  <si>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</si>
  <si>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</si>
  <si>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</si>
  <si>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</si>
  <si>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</si>
  <si>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</si>
  <si>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</si>
  <si>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</si>
  <si>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</si>
  <si>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</si>
  <si>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</si>
  <si>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</si>
  <si>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</si>
  <si>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</si>
  <si>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</si>
  <si>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</si>
  <si>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</si>
  <si>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</si>
  <si>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</si>
  <si>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</si>
  <si>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</si>
  <si>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</si>
  <si>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</si>
  <si>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</si>
  <si>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</si>
  <si>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</si>
  <si>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</si>
  <si>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</si>
  <si>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</si>
  <si>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</si>
  <si>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</si>
  <si>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</si>
  <si>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</si>
  <si>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</si>
  <si>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</si>
  <si>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</si>
  <si>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</si>
  <si>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</si>
  <si>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</si>
  <si>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</si>
  <si>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</si>
  <si>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</si>
  <si>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</si>
  <si>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</si>
  <si>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</si>
  <si>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</si>
  <si>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</si>
  <si>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</si>
  <si>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</si>
  <si>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</si>
  <si>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</si>
  <si>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</si>
  <si>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</si>
  <si>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</si>
  <si>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</si>
  <si>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</si>
  <si>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</si>
  <si>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</si>
  <si>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</si>
  <si>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</si>
  <si>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</si>
  <si>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</si>
  <si>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</si>
  <si>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</si>
  <si>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</si>
  <si>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</si>
  <si>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</si>
  <si>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</si>
  <si>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</si>
  <si>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</si>
  <si>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</si>
  <si>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</si>
  <si>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</si>
  <si>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</si>
  <si>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</si>
  <si>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</si>
  <si>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</si>
  <si>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</si>
  <si>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</si>
  <si>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</si>
  <si>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</si>
  <si>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</si>
  <si>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</si>
  <si>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</si>
  <si>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</si>
  <si>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</si>
  <si>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</si>
  <si>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</si>
  <si>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</si>
  <si>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</si>
  <si>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</si>
  <si>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</si>
  <si>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</si>
  <si>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</si>
  <si>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</si>
  <si>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</si>
  <si>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</si>
  <si>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</si>
  <si>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</si>
  <si>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</si>
  <si>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</si>
  <si>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</si>
  <si>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</si>
  <si>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</si>
  <si>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</si>
  <si>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</si>
  <si>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</si>
  <si>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</si>
  <si>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</si>
  <si>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</si>
  <si>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</si>
  <si>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</si>
  <si>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</si>
  <si>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</si>
  <si>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</si>
  <si>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</si>
  <si>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</si>
  <si>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</si>
  <si>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</si>
  <si>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</si>
  <si>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</si>
  <si>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</si>
  <si>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</si>
  <si>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</si>
  <si>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</si>
  <si>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</si>
  <si>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</si>
  <si>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</si>
  <si>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</si>
  <si>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</si>
  <si>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</si>
  <si>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</si>
  <si>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</si>
  <si>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</si>
  <si>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</si>
  <si>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</si>
  <si>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</si>
  <si>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</si>
  <si>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</si>
  <si>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</si>
  <si>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</si>
  <si>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</si>
  <si>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</si>
  <si>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</si>
  <si>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</si>
  <si>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</si>
  <si>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</si>
  <si>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</si>
  <si>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</si>
  <si>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</si>
  <si>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</si>
  <si>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</si>
  <si>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</si>
  <si>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</si>
  <si>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</si>
  <si>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</si>
  <si>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</si>
  <si>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</si>
  <si>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</si>
  <si>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</si>
  <si>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</si>
  <si>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</si>
  <si>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</si>
  <si>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</si>
  <si>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</si>
  <si>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</si>
  <si>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</si>
  <si>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</si>
  <si>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</si>
  <si>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</si>
  <si>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</si>
  <si>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</si>
  <si>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</si>
  <si>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</si>
  <si>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</si>
  <si>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</si>
  <si>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</si>
  <si>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</si>
  <si>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</si>
  <si>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</si>
  <si>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</si>
  <si>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</si>
  <si>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</si>
  <si>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</si>
  <si>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</si>
  <si>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</si>
  <si>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</si>
  <si>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</si>
  <si>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</si>
  <si>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</si>
  <si>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</si>
  <si>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</si>
  <si>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</si>
  <si>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</si>
  <si>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</si>
  <si>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</si>
  <si>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</si>
  <si>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</si>
  <si>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</si>
  <si>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</si>
  <si>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</si>
  <si>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</si>
  <si>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</si>
  <si>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</si>
  <si>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</si>
  <si>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</si>
  <si>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</si>
  <si>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</si>
  <si>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</si>
  <si>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</si>
  <si>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</si>
  <si>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</si>
  <si>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</si>
  <si>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</si>
  <si>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</si>
  <si>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</si>
  <si>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</si>
  <si>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</si>
  <si>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</si>
  <si>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</si>
  <si>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</si>
  <si>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</si>
  <si>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</si>
  <si>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</si>
  <si>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</si>
  <si>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</si>
  <si>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</si>
  <si>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</si>
  <si>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</si>
  <si>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</si>
  <si>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</si>
  <si>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</si>
  <si>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</si>
  <si>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</si>
  <si>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</si>
  <si>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</si>
  <si>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</si>
  <si>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</si>
  <si>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</si>
  <si>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</si>
  <si>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</si>
  <si>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</si>
  <si>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</si>
  <si>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</si>
  <si>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</si>
  <si>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</si>
  <si>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</si>
  <si>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</si>
  <si>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</si>
  <si>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</si>
  <si>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</si>
  <si>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</si>
  <si>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</si>
  <si>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</si>
  <si>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</si>
  <si>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</si>
  <si>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</si>
  <si>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</si>
  <si>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</si>
  <si>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</si>
  <si>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</si>
  <si>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</si>
  <si>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</si>
  <si>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</si>
  <si>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</si>
  <si>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</si>
  <si>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</si>
  <si>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</si>
  <si>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</si>
  <si>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</si>
  <si>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</si>
  <si>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</si>
  <si>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</si>
  <si>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</si>
  <si>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</si>
  <si>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</si>
  <si>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</si>
  <si>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</si>
  <si>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</si>
  <si>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</si>
  <si>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</si>
  <si>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</si>
  <si>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</si>
  <si>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</si>
  <si>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</si>
  <si>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</si>
  <si>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</si>
  <si>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</si>
  <si>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</si>
  <si>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</si>
  <si>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</si>
  <si>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</si>
  <si>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</si>
  <si>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</si>
  <si>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</si>
  <si>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</si>
  <si>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</si>
  <si>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</si>
  <si>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</si>
  <si>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</si>
  <si>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</si>
  <si>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</si>
  <si>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</si>
  <si>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</si>
  <si>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</si>
  <si>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</si>
  <si>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</si>
  <si>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</si>
  <si>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</si>
  <si>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</si>
  <si>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</si>
  <si>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</si>
  <si>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</si>
  <si>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</si>
  <si>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</si>
  <si>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</si>
  <si>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</si>
  <si>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</si>
  <si>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</si>
  <si>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</si>
  <si>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</si>
  <si>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</si>
  <si>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</si>
  <si>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</si>
  <si>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</si>
  <si>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</si>
  <si>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</si>
  <si>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</si>
  <si>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</si>
  <si>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</si>
  <si>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</si>
  <si>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</si>
  <si>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</si>
  <si>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</si>
  <si>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</si>
  <si>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</si>
  <si>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</si>
  <si>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</si>
  <si>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</si>
  <si>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</si>
  <si>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</si>
  <si>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</si>
  <si>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</si>
  <si>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</si>
  <si>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</si>
  <si>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</si>
  <si>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</si>
  <si>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</si>
  <si>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</si>
  <si>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</si>
  <si>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</si>
  <si>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</si>
  <si>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</si>
  <si>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</si>
  <si>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</si>
  <si>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</si>
  <si>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</si>
  <si>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</si>
  <si>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</si>
  <si>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</si>
  <si>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</si>
  <si>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</si>
  <si>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</si>
  <si>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</si>
  <si>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</si>
  <si>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</si>
  <si>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</si>
  <si>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</si>
  <si>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</si>
  <si>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</si>
  <si>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</si>
  <si>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</si>
  <si>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</si>
  <si>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</si>
  <si>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</si>
  <si>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</si>
  <si>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</si>
  <si>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</si>
  <si>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</si>
  <si>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</si>
  <si>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</si>
  <si>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</si>
  <si>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</si>
  <si>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</si>
  <si>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</si>
  <si>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</si>
  <si>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</si>
  <si>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</si>
  <si>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</si>
  <si>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</si>
  <si>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</si>
  <si>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</si>
  <si>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</si>
  <si>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</si>
  <si>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</si>
  <si>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</si>
  <si>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</si>
  <si>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</si>
  <si>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</si>
  <si>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</si>
  <si>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</si>
  <si>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</si>
  <si>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</si>
  <si>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</si>
  <si>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</si>
  <si>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</si>
  <si>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</si>
  <si>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</si>
  <si>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</si>
  <si>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</si>
  <si>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</si>
  <si>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</si>
  <si>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</si>
  <si>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</si>
  <si>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</si>
  <si>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</si>
  <si>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</si>
  <si>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</si>
  <si>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</si>
  <si>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</si>
  <si>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</si>
  <si>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</si>
  <si>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</si>
  <si>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</si>
  <si>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</si>
  <si>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</si>
  <si>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</si>
  <si>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</si>
  <si>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</si>
  <si>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</si>
  <si>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</si>
  <si>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</si>
  <si>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</si>
  <si>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</si>
  <si>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</si>
  <si>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</si>
  <si>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</si>
  <si>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</si>
  <si>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</si>
  <si>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</si>
  <si>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</si>
  <si>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</si>
  <si>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</si>
  <si>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</si>
  <si>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</si>
  <si>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</si>
  <si>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</si>
  <si>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</si>
  <si>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</si>
  <si>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</si>
  <si>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</si>
  <si>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</si>
  <si>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</si>
  <si>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</si>
  <si>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</si>
  <si>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</si>
  <si>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</si>
  <si>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</si>
  <si>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</si>
  <si>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</si>
  <si>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</si>
  <si>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</si>
  <si>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</si>
  <si>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</si>
  <si>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</si>
  <si>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</si>
  <si>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</si>
  <si>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</si>
  <si>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</si>
  <si>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</si>
  <si>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</si>
  <si>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</si>
  <si>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</si>
  <si>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</si>
  <si>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</si>
  <si>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</si>
  <si>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</si>
  <si>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</si>
  <si>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</si>
  <si>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</si>
  <si>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</si>
  <si>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</si>
  <si>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</si>
  <si>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</si>
  <si>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</si>
  <si>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</si>
  <si>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</si>
  <si>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</si>
  <si>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</si>
  <si>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</si>
  <si>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</si>
  <si>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</si>
  <si>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</si>
  <si>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</si>
  <si>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</si>
  <si>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</si>
  <si>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</si>
  <si>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</si>
  <si>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</si>
  <si>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</si>
  <si>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</si>
  <si>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</si>
  <si>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</si>
  <si>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</si>
  <si>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</si>
  <si>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</si>
  <si>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</si>
  <si>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</si>
  <si>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</si>
  <si>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</si>
  <si>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</si>
  <si>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</si>
  <si>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</si>
  <si>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</si>
  <si>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</si>
  <si>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</si>
  <si>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</si>
  <si>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</si>
  <si>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</si>
  <si>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</si>
  <si>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</si>
  <si>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</si>
  <si>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</si>
  <si>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</si>
  <si>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</si>
  <si>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</si>
  <si>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</si>
  <si>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</si>
  <si>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</si>
  <si>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</si>
  <si>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</si>
  <si>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</si>
  <si>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</si>
  <si>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</si>
  <si>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</si>
  <si>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</si>
  <si>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</si>
  <si>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</si>
  <si>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</si>
  <si>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</si>
  <si>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</si>
  <si>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</si>
  <si>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</si>
  <si>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</si>
  <si>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</si>
  <si>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</si>
  <si>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</si>
  <si>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</si>
  <si>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</si>
  <si>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</si>
  <si>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</si>
  <si>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</si>
  <si>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</si>
  <si>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</si>
  <si>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</si>
  <si>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</si>
  <si>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</si>
  <si>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</si>
  <si>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</si>
  <si>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</si>
  <si>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</si>
  <si>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</si>
  <si>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</si>
  <si>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</si>
  <si>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</si>
  <si>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</si>
  <si>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</si>
  <si>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</si>
  <si>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</si>
  <si>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</si>
  <si>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</si>
  <si>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</si>
  <si>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</si>
  <si>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</si>
  <si>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</si>
  <si>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</si>
  <si>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</si>
  <si>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</si>
  <si>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</si>
  <si>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</si>
  <si>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</si>
  <si>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</si>
  <si>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</si>
  <si>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</si>
  <si>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</si>
  <si>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</si>
  <si>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</si>
  <si>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</si>
  <si>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</si>
  <si>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</si>
  <si>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</si>
  <si>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</si>
  <si>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</si>
  <si>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</si>
  <si>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</si>
  <si>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</si>
  <si>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</si>
  <si>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</si>
  <si>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</si>
  <si>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</si>
  <si>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</si>
  <si>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</si>
  <si>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</si>
  <si>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</si>
  <si>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</si>
  <si>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</si>
  <si>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</si>
  <si>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</si>
  <si>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</si>
  <si>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</si>
  <si>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</si>
  <si>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</si>
  <si>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</si>
  <si>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</si>
  <si>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</si>
  <si>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</si>
  <si>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</si>
  <si>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</si>
  <si>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</si>
  <si>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</si>
  <si>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</si>
  <si>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</si>
  <si>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</si>
  <si>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</si>
  <si>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</si>
  <si>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</si>
  <si>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</si>
  <si>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</si>
  <si>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</si>
  <si>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</si>
  <si>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</si>
  <si>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</si>
  <si>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</si>
  <si>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</si>
  <si>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</si>
  <si>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</si>
  <si>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</si>
  <si>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</si>
  <si>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</si>
  <si>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</si>
  <si>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</si>
  <si>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</si>
  <si>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</si>
  <si>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</si>
  <si>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</si>
  <si>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</si>
  <si>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</si>
  <si>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</si>
  <si>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</si>
  <si>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</si>
  <si>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</si>
  <si>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</si>
  <si>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</si>
  <si>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</si>
  <si>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</si>
  <si>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</si>
  <si>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</si>
  <si>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</si>
  <si>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</si>
  <si>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</si>
  <si>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</si>
  <si>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</si>
  <si>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</si>
  <si>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</si>
  <si>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</si>
  <si>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</si>
  <si>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</si>
  <si>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</si>
  <si>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</si>
  <si>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</si>
  <si>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</si>
  <si>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</si>
  <si>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</si>
  <si>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</si>
  <si>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</si>
  <si>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</si>
  <si>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</si>
  <si>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</si>
  <si>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</si>
  <si>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</si>
  <si>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</si>
  <si>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</si>
  <si>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</si>
  <si>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</si>
  <si>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</si>
  <si>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</si>
  <si>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</si>
  <si>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</si>
  <si>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</si>
  <si>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</si>
  <si>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</si>
  <si>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</si>
  <si>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</si>
  <si>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</si>
  <si>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</si>
  <si>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</si>
  <si>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</si>
  <si>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</si>
  <si>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</si>
  <si>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</si>
  <si>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</si>
  <si>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</si>
  <si>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</si>
  <si>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</si>
  <si>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</si>
  <si>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</si>
  <si>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</si>
  <si>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</si>
  <si>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</si>
  <si>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</si>
  <si>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</si>
  <si>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</si>
  <si>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</si>
  <si>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</si>
  <si>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</si>
  <si>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</si>
  <si>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</si>
  <si>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</si>
  <si>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</si>
  <si>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</si>
  <si>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</si>
  <si>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</si>
  <si>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</si>
  <si>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</si>
  <si>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</si>
  <si>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</si>
  <si>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</si>
  <si>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</si>
  <si>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</si>
  <si>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</si>
  <si>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</si>
  <si>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</si>
  <si>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</si>
  <si>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</si>
  <si>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</si>
  <si>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</si>
  <si>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</si>
  <si>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</si>
  <si>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</si>
  <si>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</si>
  <si>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</si>
  <si>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</si>
  <si>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</si>
  <si>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</si>
  <si>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</si>
  <si>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</si>
  <si>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</si>
  <si>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</si>
  <si>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</si>
  <si>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</si>
  <si>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</si>
  <si>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</si>
  <si>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</si>
  <si>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</si>
  <si>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</si>
  <si>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</si>
  <si>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</si>
  <si>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</si>
  <si>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</si>
  <si>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</si>
  <si>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</si>
  <si>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</si>
  <si>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</si>
  <si>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</si>
  <si>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</si>
  <si>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</si>
  <si>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</si>
  <si>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</si>
  <si>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</si>
  <si>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</si>
  <si>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</si>
  <si>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</si>
  <si>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</si>
  <si>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</si>
  <si>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</si>
  <si>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</si>
  <si>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</si>
  <si>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</si>
  <si>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</si>
  <si>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</si>
  <si>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</si>
  <si>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</si>
  <si>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</si>
  <si>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</si>
  <si>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</si>
  <si>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</si>
  <si>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</si>
  <si>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</si>
  <si>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</si>
  <si>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</si>
  <si>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</si>
  <si>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</si>
  <si>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</si>
  <si>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</si>
  <si>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</si>
  <si>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</si>
  <si>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</si>
  <si>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</si>
  <si>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</si>
  <si>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</si>
  <si>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</si>
  <si>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</si>
  <si>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</si>
  <si>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</si>
  <si>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</si>
  <si>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</si>
  <si>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</si>
  <si>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</si>
  <si>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</si>
  <si>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</si>
  <si>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</si>
  <si>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</si>
  <si>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</si>
  <si>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</si>
  <si>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</si>
  <si>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</si>
  <si>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</si>
  <si>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</si>
  <si>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</si>
  <si>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</si>
  <si>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</si>
  <si>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</si>
  <si>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</si>
  <si>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</si>
  <si>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</si>
  <si>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</si>
  <si>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</si>
  <si>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</si>
  <si>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</si>
  <si>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</si>
  <si>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</si>
  <si>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</si>
  <si>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</si>
  <si>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</si>
  <si>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</si>
  <si>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</si>
  <si>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</si>
  <si>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</si>
  <si>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</si>
  <si>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</si>
  <si>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</si>
  <si>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</si>
  <si>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</si>
  <si>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</si>
  <si>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</si>
  <si>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</si>
  <si>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</si>
  <si>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</si>
  <si>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</si>
  <si>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</si>
  <si>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</si>
  <si>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</si>
  <si>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</si>
  <si>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</si>
  <si>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</si>
  <si>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</si>
  <si>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</si>
  <si>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</si>
  <si>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</si>
  <si>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</si>
  <si>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</si>
  <si>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</si>
  <si>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</si>
  <si>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</si>
  <si>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</si>
  <si>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</si>
  <si>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</si>
  <si>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</si>
  <si>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</si>
  <si>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</si>
  <si>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</si>
  <si>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</si>
  <si>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</si>
  <si>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</si>
  <si>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</si>
  <si>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</si>
  <si>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</si>
  <si>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</si>
  <si>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</si>
  <si>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</si>
  <si>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</si>
  <si>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</si>
  <si>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</si>
  <si>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</si>
  <si>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</si>
  <si>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</si>
  <si>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</si>
  <si>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</si>
  <si>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</si>
  <si>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</si>
  <si>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</si>
  <si>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</si>
  <si>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</si>
  <si>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</si>
  <si>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</si>
  <si>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</si>
  <si>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</si>
  <si>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</si>
  <si>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</si>
  <si>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</si>
  <si>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</si>
  <si>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</si>
  <si>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</si>
  <si>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</si>
  <si>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</si>
  <si>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</si>
  <si>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</si>
  <si>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</si>
  <si>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</si>
  <si>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</si>
  <si>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</si>
  <si>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</si>
  <si>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</si>
  <si>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</si>
  <si>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</si>
  <si>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</si>
  <si>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</si>
  <si>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</si>
  <si>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</si>
  <si>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</si>
  <si>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</si>
  <si>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</si>
  <si>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</si>
  <si>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</si>
  <si>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</si>
  <si>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</si>
  <si>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</si>
  <si>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</si>
  <si>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</si>
  <si>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</si>
  <si>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</si>
  <si>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</si>
  <si>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</si>
  <si>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</si>
  <si>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</si>
  <si>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</si>
  <si>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</si>
  <si>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</si>
  <si>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</si>
  <si>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</si>
  <si>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</si>
  <si>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</si>
  <si>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</si>
  <si>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</si>
  <si>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</si>
  <si>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</si>
  <si>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</si>
  <si>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</si>
  <si>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</si>
  <si>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</si>
  <si>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</si>
  <si>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</si>
  <si>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</si>
  <si>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</si>
  <si>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</si>
  <si>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</si>
  <si>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</si>
  <si>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</si>
  <si>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</si>
  <si>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</si>
  <si>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</si>
  <si>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</si>
  <si>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</si>
  <si>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</si>
  <si>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</si>
  <si>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</si>
  <si>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</si>
  <si>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</si>
  <si>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</si>
  <si>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</si>
  <si>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</si>
  <si>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</si>
  <si>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</si>
  <si>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</si>
  <si>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</si>
  <si>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</si>
  <si>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</si>
  <si>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</si>
  <si>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</si>
  <si>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</si>
  <si>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</si>
  <si>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</si>
  <si>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</si>
  <si>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</si>
  <si>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</si>
  <si>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</si>
  <si>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</si>
  <si>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</si>
  <si>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</si>
  <si>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</si>
  <si>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</si>
  <si>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</si>
  <si>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</si>
  <si>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</si>
  <si>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</si>
  <si>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</si>
  <si>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</si>
  <si>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</si>
  <si>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</si>
  <si>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</si>
  <si>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</si>
  <si>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</si>
  <si>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</si>
  <si>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</si>
  <si>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</si>
  <si>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</si>
  <si>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</si>
  <si>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</si>
  <si>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</si>
  <si>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</si>
  <si>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</si>
  <si>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</si>
  <si>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</si>
  <si>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</si>
  <si>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</si>
  <si>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</si>
  <si>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</si>
  <si>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</si>
  <si>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</si>
  <si>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</si>
  <si>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</si>
  <si>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</si>
  <si>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</si>
  <si>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</si>
  <si>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</si>
  <si>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</si>
  <si>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</si>
  <si>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</si>
  <si>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</si>
  <si>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</si>
  <si>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</si>
  <si>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</si>
  <si>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</si>
  <si>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</si>
  <si>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</si>
  <si>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</si>
  <si>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</si>
  <si>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</si>
  <si>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</si>
  <si>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</si>
  <si>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</si>
  <si>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</si>
  <si>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</si>
  <si>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</si>
  <si>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</si>
  <si>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</si>
  <si>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</si>
  <si>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</si>
  <si>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</si>
  <si>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</si>
  <si>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</si>
  <si>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</si>
  <si>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</si>
  <si>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</si>
  <si>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</si>
  <si>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</si>
  <si>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</si>
  <si>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</si>
  <si>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</si>
  <si>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</si>
  <si>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</si>
  <si>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</si>
  <si>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</si>
  <si>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</si>
  <si>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</si>
  <si>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</si>
  <si>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</si>
  <si>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</si>
  <si>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</si>
  <si>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</si>
  <si>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</si>
  <si>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</si>
  <si>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</si>
  <si>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</si>
  <si>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</si>
  <si>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</si>
  <si>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</si>
  <si>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</si>
  <si>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</si>
  <si>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</si>
  <si>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</si>
  <si>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</si>
  <si>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</si>
  <si>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</si>
  <si>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</si>
  <si>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</si>
  <si>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</si>
  <si>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</si>
  <si>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</si>
  <si>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</si>
  <si>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</si>
  <si>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</si>
  <si>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</si>
  <si>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</si>
  <si>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</si>
  <si>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</si>
  <si>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</si>
  <si>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</si>
  <si>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</si>
  <si>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</si>
  <si>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</si>
  <si>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</si>
  <si>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</si>
  <si>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</si>
  <si>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</si>
  <si>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</si>
  <si>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</si>
  <si>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</si>
  <si>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</si>
  <si>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</si>
  <si>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</si>
  <si>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</si>
  <si>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</si>
  <si>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</si>
  <si>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</si>
  <si>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</si>
  <si>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</si>
  <si>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</si>
  <si>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</si>
  <si>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</si>
  <si>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</si>
  <si>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</si>
  <si>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</si>
  <si>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</si>
  <si>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</si>
  <si>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</si>
  <si>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</si>
  <si>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</si>
  <si>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</si>
  <si>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</si>
  <si>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</si>
  <si>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</si>
  <si>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</si>
  <si>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</si>
  <si>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</si>
  <si>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</si>
  <si>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</si>
  <si>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</si>
  <si>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</si>
  <si>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</si>
  <si>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</si>
  <si>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</si>
  <si>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</si>
  <si>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</si>
  <si>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</si>
  <si>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</si>
  <si>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</si>
  <si>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</si>
  <si>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</si>
  <si>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</si>
  <si>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</si>
  <si>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</si>
  <si>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</si>
  <si>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</si>
  <si>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</si>
  <si>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</si>
  <si>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</si>
  <si>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</si>
  <si>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</si>
  <si>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</si>
  <si>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</si>
  <si>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</si>
  <si>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</si>
  <si>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</si>
  <si>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</si>
  <si>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</si>
  <si>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</si>
  <si>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</si>
  <si>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</si>
  <si>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</si>
  <si>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</si>
  <si>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</si>
  <si>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</si>
  <si>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</si>
  <si>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</si>
  <si>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</si>
  <si>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</si>
  <si>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</si>
  <si>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</si>
  <si>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</si>
  <si>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</si>
  <si>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</si>
  <si>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</si>
  <si>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</si>
  <si>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</si>
  <si>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</si>
  <si>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</si>
  <si>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</si>
  <si>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</si>
  <si>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</si>
  <si>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</si>
  <si>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</si>
  <si>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</si>
  <si>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</si>
  <si>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</si>
  <si>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</si>
  <si>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</si>
  <si>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</si>
  <si>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</si>
  <si>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</si>
  <si>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</si>
  <si>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</si>
  <si>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</si>
  <si>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</si>
  <si>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</si>
  <si>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</si>
  <si>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</si>
  <si>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</si>
  <si>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</si>
  <si>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</si>
  <si>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</si>
  <si>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</si>
  <si>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</si>
  <si>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</si>
  <si>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</si>
  <si>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</si>
  <si>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</si>
  <si>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</si>
  <si>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</si>
  <si>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</si>
  <si>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</si>
  <si>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</si>
  <si>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</si>
  <si>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</si>
  <si>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</si>
  <si>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</si>
  <si>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</si>
  <si>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</si>
  <si>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</si>
  <si>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</si>
  <si>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</si>
  <si>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</si>
  <si>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</si>
  <si>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</si>
  <si>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</si>
  <si>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</si>
  <si>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</si>
  <si>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</si>
  <si>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</si>
  <si>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</si>
  <si>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</si>
  <si>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</si>
  <si>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</si>
  <si>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</si>
  <si>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</si>
  <si>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</si>
  <si>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</si>
  <si>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</si>
  <si>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</si>
  <si>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</si>
  <si>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</si>
  <si>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</si>
  <si>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</si>
  <si>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</si>
  <si>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</si>
  <si>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</si>
  <si>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</si>
  <si>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</si>
  <si>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</si>
  <si>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</si>
  <si>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</si>
  <si>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</si>
  <si>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</si>
  <si>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</si>
  <si>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</si>
  <si>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</si>
  <si>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</si>
  <si>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</si>
  <si>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</si>
  <si>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</si>
  <si>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</si>
  <si>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</si>
  <si>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</si>
  <si>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</si>
  <si>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</si>
  <si>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</si>
  <si>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</si>
  <si>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</si>
  <si>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</si>
  <si>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</si>
  <si>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</si>
  <si>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</si>
  <si>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</si>
  <si>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</si>
  <si>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</si>
  <si>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</si>
  <si>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</si>
  <si>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</si>
  <si>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</si>
  <si>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</si>
  <si>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</si>
  <si>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</si>
  <si>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</si>
  <si>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</si>
  <si>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</si>
  <si>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</si>
  <si>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</si>
  <si>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</si>
  <si>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</si>
  <si>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</si>
  <si>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</si>
  <si>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</si>
  <si>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</si>
  <si>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</si>
  <si>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</si>
  <si>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</si>
  <si>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</si>
  <si>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</si>
  <si>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</si>
  <si>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</si>
  <si>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</si>
  <si>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</si>
  <si>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</si>
  <si>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</si>
  <si>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</si>
  <si>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</si>
  <si>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</si>
  <si>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</si>
  <si>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</si>
  <si>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</si>
  <si>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</si>
  <si>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</si>
  <si>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</si>
  <si>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</si>
  <si>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</si>
  <si>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</si>
  <si>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</si>
  <si>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</si>
  <si>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</si>
  <si>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</si>
  <si>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</si>
  <si>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</si>
  <si>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</si>
  <si>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</si>
  <si>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</si>
  <si>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</si>
  <si>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</si>
  <si>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</si>
  <si>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</si>
  <si>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</si>
  <si>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</si>
  <si>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</si>
  <si>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</si>
  <si>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</si>
  <si>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</si>
  <si>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</si>
  <si>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</si>
  <si>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</si>
  <si>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</si>
  <si>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</si>
  <si>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</si>
  <si>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</si>
  <si>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</si>
  <si>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</si>
  <si>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</si>
  <si>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</si>
  <si>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</si>
  <si>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</si>
  <si>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</si>
  <si>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</si>
  <si>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</si>
  <si>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</si>
  <si>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</si>
  <si>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</si>
  <si>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</si>
  <si>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</si>
  <si>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</si>
  <si>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</si>
  <si>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</si>
  <si>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</si>
  <si>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</si>
  <si>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</si>
  <si>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</si>
  <si>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</si>
  <si>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</si>
  <si>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</si>
  <si>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</si>
  <si>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</si>
  <si>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</si>
  <si>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</si>
  <si>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</si>
  <si>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</si>
  <si>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</si>
  <si>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</si>
  <si>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</si>
  <si>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</si>
  <si>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</si>
  <si>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</si>
  <si>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</si>
  <si>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</si>
  <si>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</si>
  <si>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</si>
  <si>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</si>
  <si>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</si>
  <si>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</si>
  <si>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</si>
  <si>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</si>
  <si>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</si>
  <si>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</si>
  <si>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</si>
  <si>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</si>
  <si>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</si>
  <si>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</si>
  <si>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</si>
  <si>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</si>
  <si>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</si>
  <si>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</si>
  <si>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</si>
  <si>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</si>
  <si>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</si>
  <si>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</si>
  <si>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</si>
  <si>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</si>
  <si>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</si>
  <si>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</si>
  <si>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</si>
  <si>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</si>
  <si>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</si>
  <si>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</si>
  <si>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</si>
  <si>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</si>
  <si>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</si>
  <si>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</si>
  <si>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</si>
  <si>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</si>
  <si>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</si>
  <si>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</si>
  <si>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</si>
  <si>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</si>
  <si>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</si>
  <si>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</si>
  <si>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</si>
  <si>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</si>
  <si>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</si>
  <si>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</si>
  <si>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</si>
  <si>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</si>
  <si>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</si>
  <si>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</si>
  <si>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</si>
  <si>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</si>
  <si>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</si>
  <si>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</si>
  <si>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</si>
  <si>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</si>
  <si>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</si>
  <si>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</si>
  <si>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</si>
  <si>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</si>
  <si>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</si>
  <si>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</si>
  <si>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</si>
  <si>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</si>
  <si>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</si>
  <si>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</si>
  <si>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</si>
  <si>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</si>
  <si>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</si>
  <si>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</si>
  <si>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</si>
  <si>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</si>
  <si>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</si>
  <si>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</si>
  <si>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</si>
  <si>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</si>
  <si>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</si>
  <si>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</si>
  <si>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</si>
  <si>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</si>
  <si>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</si>
  <si>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</si>
  <si>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</si>
  <si>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</si>
  <si>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</si>
  <si>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</si>
  <si>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</si>
  <si>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</si>
  <si>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</si>
  <si>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</si>
  <si>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</si>
  <si>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</si>
  <si>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</si>
  <si>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</si>
  <si>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</si>
  <si>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</si>
  <si>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</si>
  <si>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</si>
  <si>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</si>
  <si>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</si>
  <si>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</si>
  <si>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</si>
  <si>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</si>
  <si>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</si>
  <si>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</si>
  <si>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</si>
  <si>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</si>
  <si>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</si>
  <si>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</si>
  <si>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</si>
  <si>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</si>
  <si>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</si>
  <si>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</si>
  <si>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</si>
  <si>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</si>
  <si>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</si>
  <si>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</si>
  <si>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</si>
  <si>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</si>
  <si>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</si>
  <si>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</si>
  <si>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</si>
  <si>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</si>
  <si>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</si>
  <si>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</si>
  <si>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</si>
  <si>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</si>
  <si>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</si>
  <si>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</si>
  <si>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</si>
  <si>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</si>
  <si>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</si>
  <si>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</si>
  <si>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</si>
  <si>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</si>
  <si>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</si>
  <si>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</si>
  <si>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</si>
  <si>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</si>
  <si>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</si>
  <si>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</si>
  <si>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</si>
  <si>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</si>
  <si>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</si>
  <si>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</si>
  <si>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</si>
  <si>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</si>
  <si>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</si>
  <si>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</si>
  <si>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</si>
  <si>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</si>
  <si>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</si>
  <si>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</si>
  <si>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</si>
  <si>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</si>
  <si>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</si>
  <si>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</si>
  <si>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</si>
  <si>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</si>
  <si>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</si>
  <si>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</si>
  <si>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</si>
  <si>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</si>
  <si>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</si>
  <si>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</si>
  <si>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</si>
  <si>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</si>
  <si>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</si>
  <si>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</si>
  <si>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</si>
  <si>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</si>
  <si>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</si>
  <si>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</si>
  <si>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</si>
  <si>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</si>
  <si>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</si>
  <si>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</si>
  <si>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</si>
  <si>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</si>
  <si>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</si>
  <si>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</si>
  <si>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</si>
  <si>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</si>
  <si>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</si>
  <si>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</si>
  <si>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</si>
  <si>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</si>
  <si>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</si>
  <si>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</si>
  <si>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</si>
  <si>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</si>
  <si>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</si>
  <si>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</si>
  <si>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</si>
  <si>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</si>
  <si>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</si>
  <si>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</si>
  <si>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</si>
  <si>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</si>
  <si>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</si>
  <si>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</si>
  <si>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</si>
  <si>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</si>
  <si>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</si>
  <si>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</si>
  <si>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</si>
  <si>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</si>
  <si>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</si>
  <si>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</si>
  <si>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</si>
  <si>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</si>
  <si>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</si>
  <si>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</si>
  <si>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</si>
  <si>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</si>
  <si>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</si>
  <si>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</si>
  <si>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</si>
  <si>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</si>
  <si>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</si>
  <si>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</si>
  <si>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</si>
  <si>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</si>
  <si>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</si>
  <si>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</si>
  <si>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</si>
  <si>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</si>
  <si>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</si>
  <si>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</si>
  <si>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</si>
  <si>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</si>
  <si>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</si>
  <si>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</si>
  <si>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</si>
  <si>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</si>
  <si>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</si>
  <si>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</si>
  <si>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</si>
  <si>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</si>
  <si>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</si>
  <si>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</si>
  <si>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</si>
  <si>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</si>
  <si>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</si>
  <si>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</si>
  <si>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</si>
  <si>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</si>
  <si>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</si>
  <si>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</si>
  <si>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</si>
  <si>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</si>
  <si>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</si>
  <si>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</si>
  <si>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</si>
  <si>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</si>
  <si>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</si>
  <si>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</si>
  <si>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</si>
  <si>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</si>
  <si>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</si>
  <si>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</si>
  <si>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</si>
  <si>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</si>
  <si>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</si>
  <si>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</si>
  <si>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</si>
  <si>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</si>
  <si>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</si>
  <si>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</si>
  <si>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</si>
  <si>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</si>
  <si>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</si>
  <si>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</si>
  <si>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</si>
  <si>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</si>
  <si>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</si>
  <si>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</si>
  <si>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</si>
  <si>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</si>
  <si>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</si>
  <si>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</si>
  <si>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</si>
  <si>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</si>
  <si>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</si>
  <si>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</si>
  <si>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</si>
  <si>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</si>
  <si>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</si>
  <si>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</si>
  <si>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</si>
  <si>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</si>
  <si>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</si>
  <si>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</si>
  <si>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</si>
  <si>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</si>
  <si>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</si>
  <si>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</si>
  <si>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</si>
  <si>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</si>
  <si>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</si>
  <si>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</si>
  <si>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</si>
  <si>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</si>
  <si>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</si>
  <si>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</si>
  <si>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</si>
  <si>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</si>
  <si>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</si>
  <si>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</si>
  <si>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</si>
  <si>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</si>
  <si>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</si>
  <si>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</si>
  <si>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</si>
  <si>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</si>
  <si>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</si>
  <si>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</si>
  <si>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</si>
  <si>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</si>
  <si>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</si>
  <si>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</si>
  <si>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</si>
  <si>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</si>
  <si>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</si>
  <si>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</si>
  <si>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</si>
  <si>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</si>
  <si>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</si>
  <si>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</si>
  <si>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</si>
  <si>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</si>
  <si>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</si>
  <si>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</si>
  <si>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</si>
  <si>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</si>
  <si>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</si>
  <si>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</si>
  <si>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</si>
  <si>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</si>
  <si>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</si>
  <si>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</si>
  <si>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</si>
  <si>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</si>
  <si>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</si>
  <si>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</si>
  <si>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</si>
  <si>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</si>
  <si>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</si>
  <si>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</si>
  <si>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</si>
  <si>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</si>
  <si>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</si>
  <si>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</si>
  <si>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</si>
  <si>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</si>
  <si>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</si>
  <si>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</si>
  <si>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</si>
  <si>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</si>
  <si>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</si>
  <si>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</si>
  <si>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</si>
  <si>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</si>
  <si>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</si>
  <si>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</si>
  <si>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</si>
  <si>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</si>
  <si>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</si>
  <si>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</si>
  <si>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</si>
  <si>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</si>
  <si>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</si>
  <si>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</si>
  <si>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</si>
  <si>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</si>
  <si>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</si>
  <si>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</si>
  <si>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</si>
  <si>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</si>
  <si>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</si>
  <si>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</si>
  <si>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</si>
  <si>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</si>
  <si>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</si>
  <si>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</si>
  <si>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</si>
  <si>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</si>
  <si>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</si>
  <si>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</si>
  <si>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</si>
  <si>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</si>
  <si>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</si>
  <si>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</si>
  <si>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</si>
  <si>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</si>
  <si>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</si>
  <si>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</si>
  <si>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</si>
  <si>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</si>
  <si>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</si>
  <si>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</si>
  <si>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</si>
  <si>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</si>
  <si>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</si>
  <si>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</si>
  <si>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</si>
  <si>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</si>
  <si>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</si>
  <si>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</si>
  <si>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</si>
  <si>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</si>
  <si>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</si>
  <si>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</si>
  <si>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</si>
  <si>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</si>
  <si>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</si>
  <si>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</si>
  <si>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</si>
  <si>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</si>
  <si>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</si>
  <si>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</si>
  <si>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</si>
  <si>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</si>
  <si>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</si>
  <si>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</si>
  <si>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</si>
  <si>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</si>
  <si>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</si>
  <si>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</si>
  <si>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</si>
  <si>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</si>
  <si>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</si>
  <si>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</si>
  <si>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</si>
  <si>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</si>
  <si>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</si>
  <si>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</si>
  <si>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</si>
  <si>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</si>
  <si>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</si>
  <si>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</si>
  <si>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</si>
  <si>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</si>
  <si>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</si>
  <si>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</si>
  <si>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</si>
  <si>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</si>
  <si>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</si>
  <si>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</si>
  <si>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</si>
  <si>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</si>
  <si>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</si>
  <si>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</si>
  <si>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</si>
  <si>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</si>
  <si>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</si>
  <si>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</si>
  <si>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</si>
  <si>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</si>
  <si>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</si>
  <si>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</si>
  <si>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</si>
  <si>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</si>
  <si>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</si>
  <si>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</si>
  <si>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</si>
  <si>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</si>
  <si>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</si>
  <si>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</si>
  <si>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</si>
  <si>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</si>
  <si>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</si>
  <si>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</si>
  <si>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</si>
  <si>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</si>
  <si>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</si>
  <si>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</si>
  <si>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</si>
  <si>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</si>
  <si>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</si>
  <si>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</si>
  <si>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</si>
  <si>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</si>
  <si>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</si>
  <si>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</si>
  <si>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</si>
  <si>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</si>
  <si>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</si>
  <si>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</si>
  <si>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</si>
  <si>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</si>
  <si>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</si>
  <si>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</si>
  <si>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</si>
  <si>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</si>
  <si>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</si>
  <si>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</si>
  <si>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</si>
  <si>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</si>
  <si>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</si>
  <si>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</si>
  <si>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</si>
  <si>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</si>
  <si>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</si>
  <si>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</si>
  <si>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</si>
  <si>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</si>
  <si>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</si>
  <si>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</si>
  <si>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</si>
  <si>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</si>
  <si>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</si>
  <si>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</si>
  <si>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</si>
  <si>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</si>
  <si>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</si>
  <si>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</si>
  <si>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</si>
  <si>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</si>
  <si>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</si>
  <si>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</si>
  <si>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</si>
  <si>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</si>
  <si>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</si>
  <si>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</si>
  <si>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</si>
  <si>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</si>
  <si>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</si>
  <si>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</si>
  <si>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</si>
  <si>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</si>
  <si>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</si>
  <si>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</si>
  <si>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</si>
  <si>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</si>
  <si>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</si>
  <si>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</si>
  <si>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</si>
  <si>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</si>
  <si>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</si>
  <si>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</si>
  <si>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</si>
  <si>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</si>
  <si>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</si>
  <si>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</si>
  <si>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</si>
  <si>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</si>
  <si>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</si>
  <si>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</si>
  <si>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</si>
  <si>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</si>
  <si>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</si>
  <si>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</si>
  <si>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</si>
  <si>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</si>
  <si>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</si>
  <si>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</si>
  <si>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</si>
  <si>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</si>
  <si>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</si>
  <si>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</si>
  <si>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</si>
  <si>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</si>
  <si>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</si>
  <si>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</si>
  <si>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</si>
  <si>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</si>
  <si>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</si>
  <si>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</si>
  <si>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</si>
  <si>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</si>
  <si>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</si>
  <si>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</si>
  <si>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</si>
  <si>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</si>
  <si>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</si>
  <si>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</si>
  <si>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</si>
  <si>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</si>
  <si>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</si>
  <si>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</si>
  <si>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</si>
  <si>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</si>
  <si>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</si>
  <si>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</si>
  <si>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</si>
  <si>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</si>
  <si>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</si>
  <si>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</si>
  <si>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</si>
  <si>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</si>
  <si>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</si>
  <si>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</si>
  <si>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</si>
  <si>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</si>
  <si>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</si>
  <si>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</si>
  <si>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</si>
  <si>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</si>
  <si>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</si>
  <si>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</si>
  <si>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</si>
  <si>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</si>
  <si>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</si>
  <si>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</si>
  <si>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</si>
  <si>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</si>
  <si>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</si>
  <si>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</si>
  <si>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</si>
  <si>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</si>
  <si>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</si>
  <si>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</si>
  <si>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</si>
  <si>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</si>
  <si>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</si>
  <si>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</si>
  <si>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</si>
  <si>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</si>
  <si>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</si>
  <si>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</si>
  <si>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</si>
  <si>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</si>
  <si>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</si>
  <si>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</si>
  <si>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</si>
  <si>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</si>
  <si>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</si>
  <si>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</si>
  <si>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</si>
  <si>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</si>
  <si>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</si>
  <si>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</si>
  <si>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</si>
  <si>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</si>
  <si>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</si>
  <si>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</si>
  <si>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</si>
  <si>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</si>
  <si>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</si>
  <si>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</si>
  <si>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</si>
  <si>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</si>
  <si>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</si>
  <si>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</si>
  <si>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</si>
  <si>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</si>
  <si>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</si>
  <si>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</si>
  <si>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</si>
  <si>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</si>
  <si>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</si>
  <si>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</si>
  <si>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</si>
  <si>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</si>
  <si>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</si>
  <si>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</si>
  <si>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</si>
  <si>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</si>
  <si>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</si>
  <si>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</si>
  <si>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</si>
  <si>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</si>
  <si>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</si>
  <si>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</si>
  <si>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</si>
  <si>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</si>
  <si>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</si>
  <si>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</si>
  <si>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</si>
  <si>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</si>
  <si>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</si>
  <si>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</si>
  <si>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</si>
  <si>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</si>
  <si>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</si>
  <si>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</si>
  <si>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</si>
  <si>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</si>
  <si>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</si>
  <si>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</si>
  <si>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</si>
  <si>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</si>
  <si>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</si>
  <si>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</si>
  <si>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</si>
  <si>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</si>
  <si>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</si>
  <si>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</si>
  <si>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</si>
  <si>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</si>
  <si>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</si>
  <si>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</si>
  <si>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</si>
  <si>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</si>
  <si>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</si>
  <si>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</si>
  <si>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</si>
  <si>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</si>
  <si>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</si>
  <si>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</si>
  <si>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</si>
  <si>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</si>
  <si>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</si>
  <si>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</si>
  <si>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</si>
  <si>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</si>
  <si>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</si>
  <si>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</si>
  <si>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</si>
  <si>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</si>
  <si>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</si>
  <si>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</si>
  <si>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</si>
  <si>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</si>
  <si>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</si>
  <si>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</si>
  <si>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</si>
  <si>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</si>
  <si>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</si>
  <si>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</si>
  <si>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</si>
  <si>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</si>
  <si>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</si>
  <si>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</si>
  <si>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</si>
  <si>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</si>
  <si>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</si>
  <si>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</si>
  <si>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</si>
  <si>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</si>
  <si>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</si>
  <si>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</si>
  <si>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</si>
  <si>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</si>
  <si>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</si>
  <si>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</si>
  <si>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</si>
  <si>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</si>
  <si>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</si>
  <si>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</si>
  <si>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</si>
  <si>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</si>
  <si>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</si>
  <si>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</si>
  <si>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</si>
  <si>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</si>
  <si>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</si>
  <si>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</si>
  <si>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</si>
  <si>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</si>
  <si>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</si>
  <si>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</si>
  <si>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</si>
  <si>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</si>
  <si>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</si>
  <si>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</si>
  <si>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</si>
  <si>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</si>
  <si>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</si>
  <si>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</si>
  <si>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</si>
  <si>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</si>
  <si>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</si>
  <si>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</si>
  <si>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</si>
  <si>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</si>
  <si>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</si>
  <si>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</si>
  <si>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</si>
  <si>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</si>
  <si>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</si>
  <si>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</si>
  <si>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</si>
  <si>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</si>
  <si>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</si>
  <si>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</si>
  <si>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</si>
  <si>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</si>
  <si>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</si>
  <si>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</si>
  <si>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</si>
  <si>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</si>
  <si>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</si>
  <si>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</si>
  <si>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</si>
  <si>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</si>
  <si>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</si>
  <si>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</si>
  <si>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</si>
  <si>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</si>
  <si>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</si>
  <si>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</si>
  <si>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</si>
  <si>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</si>
  <si>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</si>
  <si>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</si>
  <si>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</si>
  <si>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</si>
  <si>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</si>
  <si>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</si>
  <si>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</si>
  <si>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</si>
  <si>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</si>
  <si>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</si>
  <si>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</si>
  <si>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</si>
  <si>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</si>
  <si>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</si>
  <si>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</si>
  <si>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</si>
  <si>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</si>
  <si>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</si>
  <si>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</si>
  <si>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</si>
  <si>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</si>
  <si>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</si>
  <si>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</si>
  <si>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</si>
  <si>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</si>
  <si>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</si>
  <si>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</si>
  <si>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</si>
  <si>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</si>
  <si>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</si>
  <si>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</si>
  <si>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</si>
  <si>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</si>
  <si>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</si>
  <si>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</si>
  <si>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</si>
  <si>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</si>
  <si>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</si>
  <si>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</si>
  <si>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</si>
  <si>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</si>
  <si>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</si>
  <si>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</si>
  <si>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</si>
  <si>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</si>
  <si>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</si>
  <si>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</si>
  <si>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</si>
  <si>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</si>
  <si>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</si>
  <si>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</si>
  <si>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</si>
  <si>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</si>
  <si>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</si>
  <si>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</si>
  <si>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</si>
  <si>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</si>
  <si>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</si>
  <si>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</si>
  <si>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</si>
  <si>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</si>
  <si>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</si>
  <si>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</si>
  <si>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</si>
  <si>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</si>
  <si>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</si>
  <si>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</si>
  <si>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</si>
  <si>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</si>
  <si>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</si>
  <si>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</si>
  <si>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</si>
  <si>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</si>
  <si>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</si>
  <si>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</si>
  <si>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</si>
  <si>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</si>
  <si>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</si>
  <si>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</si>
  <si>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</si>
  <si>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</si>
  <si>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</si>
  <si>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</si>
  <si>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</si>
  <si>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</si>
  <si>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</si>
  <si>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</si>
  <si>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</si>
  <si>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</si>
  <si>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</si>
  <si>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</si>
  <si>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</si>
  <si>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</si>
  <si>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</si>
  <si>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</si>
  <si>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</si>
  <si>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</si>
  <si>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</si>
  <si>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</si>
  <si>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</si>
  <si>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</si>
  <si>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</si>
  <si>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</si>
  <si>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</si>
  <si>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</si>
  <si>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</si>
  <si>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</si>
  <si>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</si>
  <si>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</si>
  <si>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</si>
  <si>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</si>
  <si>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</si>
  <si>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</si>
  <si>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</si>
  <si>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</si>
  <si>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</si>
  <si>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</si>
  <si>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</si>
  <si>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</si>
  <si>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</si>
  <si>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</si>
  <si>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</si>
  <si>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</si>
  <si>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</si>
  <si>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</si>
  <si>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</si>
  <si>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</si>
  <si>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</si>
  <si>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</si>
  <si>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</si>
  <si>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</si>
  <si>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</si>
  <si>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</si>
  <si>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</si>
  <si>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</si>
  <si>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</si>
  <si>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</si>
  <si>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</si>
  <si>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</si>
  <si>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</si>
  <si>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</si>
  <si>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</si>
  <si>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</si>
  <si>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</si>
  <si>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</si>
  <si>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</si>
  <si>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</si>
  <si>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</si>
  <si>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</si>
  <si>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</si>
  <si>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</si>
  <si>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</si>
  <si>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</si>
  <si>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</si>
  <si>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</si>
  <si>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</si>
  <si>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</si>
  <si>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</si>
  <si>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</si>
  <si>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</si>
  <si>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</si>
  <si>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</si>
  <si>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</si>
  <si>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</si>
  <si>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</si>
  <si>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</si>
  <si>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</si>
  <si>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</si>
  <si>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</si>
  <si>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</si>
  <si>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</si>
  <si>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</si>
  <si>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</si>
  <si>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</si>
  <si>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</si>
  <si>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</si>
  <si>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</si>
  <si>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</si>
  <si>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</si>
  <si>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</si>
  <si>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</si>
  <si>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</si>
  <si>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</si>
  <si>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</si>
  <si>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</si>
  <si>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</si>
  <si>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</si>
  <si>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</si>
  <si>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</si>
  <si>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</si>
  <si>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</si>
  <si>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</si>
  <si>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</si>
  <si>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</si>
  <si>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</si>
  <si>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</si>
  <si>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</si>
  <si>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</si>
  <si>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</si>
  <si>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</si>
  <si>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</si>
  <si>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</si>
  <si>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</si>
  <si>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</si>
  <si>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</si>
  <si>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</si>
  <si>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</si>
  <si>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</si>
  <si>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</si>
  <si>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</si>
  <si>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</si>
  <si>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</si>
  <si>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</si>
  <si>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</si>
  <si>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</si>
  <si>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</si>
  <si>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</si>
  <si>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</si>
  <si>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</si>
  <si>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</si>
  <si>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</si>
  <si>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</si>
  <si>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</si>
  <si>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</si>
  <si>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</si>
  <si>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</si>
  <si>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</si>
  <si>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</si>
  <si>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</si>
  <si>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</si>
  <si>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</si>
  <si>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</si>
  <si>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</si>
  <si>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</si>
  <si>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</si>
  <si>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</si>
  <si>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</si>
  <si>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</si>
  <si>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</si>
  <si>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</si>
  <si>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</si>
  <si>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</si>
  <si>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</si>
  <si>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</si>
  <si>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</si>
  <si>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</si>
  <si>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</si>
  <si>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</si>
  <si>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</si>
  <si>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</si>
  <si>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</si>
  <si>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</si>
  <si>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</si>
  <si>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</si>
  <si>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</si>
  <si>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</si>
  <si>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</si>
  <si>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</si>
  <si>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</si>
  <si>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</si>
  <si>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</si>
  <si>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</si>
  <si>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</si>
  <si>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</si>
  <si>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</si>
  <si>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</si>
  <si>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</si>
  <si>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</si>
  <si>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</si>
  <si>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</si>
  <si>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</si>
  <si>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</si>
  <si>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</si>
  <si>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</si>
  <si>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</si>
  <si>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</si>
  <si>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</si>
  <si>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</si>
  <si>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</si>
  <si>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</si>
  <si>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</si>
  <si>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</si>
  <si>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</si>
  <si>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</si>
  <si>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</si>
  <si>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</si>
  <si>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</si>
  <si>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</si>
  <si>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</si>
  <si>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</si>
  <si>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</si>
  <si>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</si>
  <si>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</si>
  <si>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</si>
  <si>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</si>
  <si>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</si>
  <si>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</si>
  <si>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</si>
  <si>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</si>
  <si>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</si>
  <si>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</si>
  <si>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</si>
  <si>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</si>
  <si>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</si>
  <si>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</si>
  <si>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</si>
  <si>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</si>
  <si>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</si>
  <si>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</si>
  <si>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</si>
  <si>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</si>
  <si>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</si>
  <si>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</si>
  <si>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</si>
  <si>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</si>
  <si>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</si>
  <si>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</si>
  <si>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</si>
  <si>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</si>
  <si>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</si>
  <si>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</si>
  <si>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</si>
  <si>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</si>
  <si>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</si>
  <si>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</si>
  <si>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</si>
  <si>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</si>
  <si>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</si>
  <si>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</si>
  <si>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</si>
  <si>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</si>
  <si>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</si>
  <si>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</si>
  <si>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</si>
  <si>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</si>
  <si>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</si>
  <si>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</si>
  <si>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</si>
  <si>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</si>
  <si>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</si>
  <si>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</si>
  <si>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</si>
  <si>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</si>
  <si>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</si>
  <si>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</si>
  <si>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</si>
  <si>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</si>
  <si>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</si>
  <si>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</si>
  <si>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</si>
  <si>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</si>
  <si>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</si>
  <si>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</si>
  <si>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</si>
  <si>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</si>
  <si>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</si>
  <si>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</si>
  <si>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</si>
  <si>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</si>
  <si>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</si>
  <si>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</si>
  <si>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</si>
  <si>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</si>
  <si>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</si>
  <si>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</si>
  <si>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</si>
  <si>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</si>
  <si>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</si>
  <si>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</si>
  <si>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</si>
  <si>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</si>
  <si>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</si>
  <si>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</si>
  <si>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</si>
  <si>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</si>
  <si>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</si>
  <si>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</si>
  <si>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</si>
  <si>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</si>
  <si>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</si>
  <si>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</si>
  <si>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</si>
  <si>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</si>
  <si>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</si>
  <si>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</si>
  <si>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</si>
  <si>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</si>
  <si>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</si>
  <si>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</si>
  <si>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</si>
  <si>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</si>
  <si>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</si>
  <si>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</si>
  <si>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</si>
  <si>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</si>
  <si>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</si>
  <si>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</si>
  <si>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</si>
  <si>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</si>
  <si>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</si>
  <si>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</si>
  <si>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</si>
  <si>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</si>
  <si>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</si>
  <si>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</si>
  <si>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</si>
  <si>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</si>
  <si>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</si>
  <si>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</si>
  <si>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</si>
  <si>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</si>
  <si>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</si>
  <si>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</si>
  <si>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</si>
  <si>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</si>
  <si>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</si>
  <si>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</si>
  <si>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</si>
  <si>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</si>
  <si>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</si>
  <si>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</si>
  <si>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</si>
  <si>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</si>
  <si>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</si>
  <si>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</si>
  <si>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</si>
  <si>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</si>
  <si>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</si>
  <si>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</si>
  <si>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</si>
  <si>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</si>
  <si>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</si>
  <si>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</si>
  <si>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</si>
  <si>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</si>
  <si>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</si>
  <si>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</si>
  <si>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</si>
  <si>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</si>
  <si>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</si>
  <si>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</si>
  <si>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</si>
  <si>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</si>
  <si>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</si>
  <si>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</si>
  <si>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</si>
  <si>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</si>
  <si>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</si>
  <si>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</si>
  <si>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</si>
  <si>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</si>
  <si>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</si>
  <si>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</si>
  <si>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</si>
  <si>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</si>
  <si>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</si>
  <si>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</si>
  <si>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</si>
  <si>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</si>
  <si>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</si>
  <si>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</si>
  <si>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</si>
  <si>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</si>
  <si>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</si>
  <si>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</si>
  <si>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</si>
  <si>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</si>
  <si>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</si>
  <si>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</si>
  <si>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</si>
  <si>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</si>
  <si>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</si>
  <si>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</si>
  <si>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</si>
  <si>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</si>
  <si>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</si>
  <si>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</si>
  <si>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</si>
  <si>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</si>
  <si>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</si>
  <si>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</si>
  <si>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</si>
  <si>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</si>
  <si>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</si>
  <si>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</si>
  <si>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</si>
  <si>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</si>
  <si>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</si>
  <si>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</si>
  <si>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</si>
  <si>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</si>
  <si>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</si>
  <si>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</si>
  <si>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</si>
  <si>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</si>
  <si>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</si>
  <si>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</si>
  <si>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</si>
  <si>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</si>
  <si>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</si>
  <si>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</si>
  <si>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</si>
  <si>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</si>
  <si>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</si>
  <si>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</si>
  <si>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</si>
  <si>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</si>
  <si>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</si>
  <si>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</si>
  <si>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</si>
  <si>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</si>
  <si>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</si>
  <si>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</si>
  <si>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</si>
  <si>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</si>
  <si>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</si>
  <si>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</si>
  <si>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</si>
  <si>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</si>
  <si>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</si>
  <si>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</si>
  <si>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</si>
  <si>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</si>
  <si>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</si>
  <si>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</si>
  <si>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</si>
  <si>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</si>
  <si>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</si>
  <si>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</si>
  <si>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</si>
  <si>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</si>
  <si>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</si>
  <si>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</si>
  <si>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</si>
  <si>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</si>
  <si>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</si>
  <si>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</si>
  <si>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</si>
  <si>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</si>
  <si>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</si>
  <si>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</si>
  <si>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</si>
  <si>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</si>
  <si>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</si>
  <si>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</si>
  <si>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</si>
  <si>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</si>
  <si>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</si>
  <si>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</si>
  <si>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</si>
  <si>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</si>
  <si>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</si>
  <si>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</si>
  <si>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</si>
  <si>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</si>
  <si>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</si>
  <si>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</si>
  <si>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</si>
  <si>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</si>
  <si>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</si>
  <si>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</si>
  <si>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</si>
  <si>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</si>
  <si>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</si>
  <si>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</si>
  <si>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</si>
  <si>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</si>
  <si>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</si>
  <si>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</si>
  <si>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</si>
  <si>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</si>
  <si>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</si>
  <si>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</si>
  <si>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</si>
  <si>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</si>
  <si>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</si>
  <si>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</si>
  <si>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</si>
  <si>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</si>
  <si>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</si>
  <si>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</si>
  <si>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</si>
  <si>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</si>
  <si>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</si>
  <si>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</si>
  <si>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</si>
  <si>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</si>
  <si>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</si>
  <si>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</si>
  <si>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</si>
  <si>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</si>
  <si>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</si>
  <si>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</si>
  <si>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</si>
  <si>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</si>
  <si>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</si>
  <si>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</si>
  <si>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</si>
  <si>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</si>
  <si>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</si>
  <si>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</si>
  <si>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</si>
  <si>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</si>
  <si>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</si>
  <si>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</si>
  <si>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</si>
  <si>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</si>
  <si>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</si>
  <si>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</si>
  <si>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</si>
  <si>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</si>
  <si>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</si>
  <si>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</si>
  <si>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</si>
  <si>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</si>
  <si>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</si>
  <si>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</si>
  <si>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</si>
  <si>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</si>
  <si>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</si>
  <si>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</si>
  <si>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</si>
  <si>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</si>
  <si>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</si>
  <si>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</si>
  <si>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</si>
  <si>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</si>
  <si>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</si>
  <si>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</si>
  <si>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</si>
  <si>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</si>
  <si>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</si>
  <si>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</si>
  <si>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</si>
  <si>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</si>
  <si>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</si>
  <si>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</si>
  <si>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</si>
  <si>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</si>
  <si>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</si>
  <si>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</si>
  <si>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</si>
  <si>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</si>
  <si>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</si>
  <si>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</si>
  <si>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</si>
  <si>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</si>
  <si>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</si>
  <si>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</si>
  <si>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</si>
  <si>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</si>
  <si>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</si>
  <si>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</si>
  <si>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</si>
  <si>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</si>
  <si>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</si>
  <si>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</si>
  <si>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</si>
  <si>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</si>
  <si>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</si>
  <si>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</si>
  <si>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</si>
  <si>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</si>
  <si>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</si>
  <si>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</si>
  <si>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</si>
  <si>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</si>
  <si>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</si>
  <si>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</si>
  <si>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</si>
  <si>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</si>
  <si>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</si>
  <si>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</si>
  <si>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</si>
  <si>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</si>
  <si>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</si>
  <si>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</si>
  <si>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</si>
  <si>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</si>
  <si>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</si>
  <si>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</si>
  <si>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</si>
  <si>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</si>
  <si>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</si>
  <si>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</si>
  <si>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</si>
  <si>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</si>
  <si>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</si>
  <si>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</si>
  <si>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</si>
  <si>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</si>
  <si>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</si>
  <si>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</si>
  <si>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</si>
  <si>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</si>
  <si>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</si>
  <si>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</si>
  <si>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</si>
  <si>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</si>
  <si>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</si>
  <si>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</si>
  <si>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</si>
  <si>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</si>
  <si>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</si>
  <si>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</si>
  <si>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</si>
  <si>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</si>
  <si>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</si>
  <si>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</si>
  <si>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</si>
  <si>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</si>
  <si>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</si>
  <si>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</si>
  <si>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</si>
  <si>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</si>
  <si>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</si>
  <si>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</si>
  <si>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</si>
  <si>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</si>
  <si>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</si>
  <si>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</si>
  <si>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</si>
  <si>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</si>
  <si>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</si>
  <si>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</si>
  <si>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</si>
  <si>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</si>
  <si>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</si>
  <si>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</si>
  <si>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</si>
  <si>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</si>
  <si>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</si>
  <si>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</si>
  <si>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</si>
  <si>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</si>
  <si>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</si>
  <si>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</si>
  <si>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</si>
  <si>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</si>
  <si>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</si>
  <si>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</si>
  <si>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</si>
  <si>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</si>
  <si>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</si>
  <si>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</si>
  <si>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</si>
  <si>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</si>
  <si>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</si>
  <si>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</si>
  <si>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</si>
  <si>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</si>
  <si>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</si>
  <si>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</si>
  <si>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</si>
  <si>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</si>
  <si>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</si>
  <si>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</si>
  <si>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</si>
  <si>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</si>
  <si>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</si>
  <si>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</si>
  <si>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</si>
  <si>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</si>
  <si>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</si>
  <si>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</si>
  <si>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</si>
  <si>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</si>
  <si>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</si>
  <si>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</si>
  <si>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</si>
  <si>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</si>
  <si>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</si>
  <si>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</si>
  <si>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</si>
  <si>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</si>
  <si>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</si>
  <si>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</si>
  <si>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</si>
  <si>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</si>
  <si>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</si>
  <si>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</si>
  <si>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</si>
  <si>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</si>
  <si>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</si>
  <si>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</si>
  <si>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</si>
  <si>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</si>
  <si>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</si>
  <si>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</si>
  <si>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</si>
  <si>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</si>
  <si>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</si>
  <si>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</si>
  <si>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</si>
  <si>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</si>
  <si>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</si>
  <si>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</si>
  <si>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</si>
  <si>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</si>
  <si>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</si>
  <si>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</si>
  <si>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</si>
  <si>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</si>
  <si>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</si>
  <si>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</si>
  <si>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</si>
  <si>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</si>
  <si>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</si>
  <si>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</si>
  <si>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</si>
  <si>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</si>
  <si>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</si>
  <si>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</si>
  <si>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</si>
  <si>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</si>
  <si>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</si>
  <si>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</si>
  <si>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</si>
  <si>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</si>
  <si>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</si>
  <si>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</si>
  <si>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</si>
  <si>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</si>
  <si>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</si>
  <si>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</si>
  <si>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</si>
  <si>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</si>
  <si>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</si>
  <si>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</si>
  <si>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</si>
  <si>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</si>
  <si>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</si>
  <si>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</si>
  <si>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</si>
  <si>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</si>
  <si>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</si>
  <si>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</si>
  <si>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</si>
  <si>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</si>
  <si>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</si>
  <si>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</si>
  <si>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</si>
  <si>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</si>
  <si>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</si>
  <si>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</si>
  <si>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</si>
  <si>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</si>
  <si>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</si>
  <si>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</si>
  <si>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</si>
  <si>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</si>
  <si>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</si>
  <si>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</si>
  <si>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</si>
  <si>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</si>
  <si>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</si>
  <si>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</si>
  <si>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</si>
  <si>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</si>
  <si>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</si>
  <si>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</si>
  <si>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</si>
  <si>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</si>
  <si>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</si>
  <si>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</si>
  <si>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</si>
  <si>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</si>
  <si>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</si>
  <si>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</si>
  <si>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</si>
  <si>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</si>
  <si>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</si>
  <si>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</si>
  <si>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</si>
  <si>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</si>
  <si>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</si>
  <si>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</si>
  <si>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</si>
  <si>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</si>
  <si>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</si>
  <si>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</si>
  <si>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</si>
  <si>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</si>
  <si>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</si>
  <si>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</si>
  <si>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</si>
  <si>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</si>
  <si>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</si>
  <si>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</si>
  <si>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</si>
  <si>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</si>
  <si>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</si>
  <si>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</si>
  <si>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</si>
  <si>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</si>
  <si>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</si>
  <si>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</si>
  <si>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</si>
  <si>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</si>
  <si>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</si>
  <si>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</si>
  <si>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</si>
  <si>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</si>
  <si>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</si>
  <si>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</si>
  <si>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</si>
  <si>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</si>
  <si>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</si>
  <si>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</si>
  <si>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</si>
  <si>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</si>
  <si>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</si>
  <si>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</si>
  <si>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</si>
  <si>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</si>
  <si>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</si>
  <si>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</si>
  <si>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</si>
  <si>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</si>
  <si>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</si>
  <si>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</si>
  <si>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</si>
  <si>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</si>
  <si>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</si>
  <si>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</si>
  <si>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</si>
  <si>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</si>
  <si>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</si>
  <si>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</si>
  <si>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</si>
  <si>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</si>
  <si>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</si>
  <si>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</si>
  <si>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</si>
  <si>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</si>
  <si>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</si>
  <si>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</si>
  <si>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</si>
  <si>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</si>
  <si>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</si>
  <si>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</si>
  <si>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</si>
  <si>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</si>
  <si>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</si>
  <si>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</si>
  <si>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</si>
  <si>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</si>
  <si>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</si>
  <si>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</si>
  <si>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</si>
  <si>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</si>
  <si>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</si>
  <si>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</si>
  <si>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</si>
  <si>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</si>
  <si>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</si>
  <si>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</si>
  <si>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</si>
  <si>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</si>
  <si>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</si>
  <si>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</si>
  <si>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</si>
  <si>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</si>
  <si>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</si>
  <si>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</si>
  <si>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</si>
  <si>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</si>
  <si>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</si>
  <si>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</si>
  <si>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</si>
  <si>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</si>
  <si>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</si>
  <si>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</si>
  <si>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</si>
  <si>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</si>
  <si>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</si>
  <si>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</si>
  <si>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</si>
  <si>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</si>
  <si>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</si>
  <si>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</si>
  <si>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</si>
  <si>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</si>
  <si>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</si>
  <si>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</si>
  <si>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</si>
  <si>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</si>
  <si>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</si>
  <si>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</si>
  <si>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</si>
  <si>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</si>
  <si>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</si>
  <si>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</si>
  <si>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</si>
  <si>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</si>
  <si>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</si>
  <si>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</si>
  <si>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</si>
  <si>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</si>
  <si>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</si>
  <si>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</si>
  <si>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</si>
  <si>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</si>
  <si>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</si>
  <si>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</si>
  <si>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</si>
  <si>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</si>
  <si>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</si>
  <si>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</si>
  <si>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</si>
  <si>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</si>
  <si>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</si>
  <si>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</si>
  <si>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</si>
  <si>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</si>
  <si>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</si>
  <si>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</si>
  <si>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</si>
  <si>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</si>
  <si>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</si>
  <si>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</si>
  <si>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</si>
  <si>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</si>
  <si>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</si>
  <si>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</si>
  <si>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</si>
  <si>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</si>
  <si>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</si>
  <si>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</si>
  <si>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</si>
  <si>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</si>
  <si>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</si>
  <si>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</si>
  <si>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</si>
  <si>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</si>
  <si>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</si>
  <si>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</si>
  <si>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</si>
  <si>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</si>
  <si>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</si>
  <si>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</si>
  <si>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</si>
  <si>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</si>
  <si>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</si>
  <si>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</si>
  <si>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</si>
  <si>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</si>
  <si>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</si>
  <si>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</si>
  <si>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</si>
  <si>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</si>
  <si>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</si>
  <si>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</si>
  <si>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</si>
  <si>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</si>
  <si>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</si>
  <si>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</si>
  <si>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</si>
  <si>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</si>
  <si>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</si>
  <si>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</si>
  <si>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</si>
  <si>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</si>
  <si>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</si>
  <si>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</si>
  <si>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</si>
  <si>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</si>
  <si>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</si>
  <si>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</si>
  <si>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</si>
  <si>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</si>
  <si>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</si>
  <si>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</si>
  <si>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</si>
  <si>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</si>
  <si>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</si>
  <si>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</si>
  <si>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</si>
  <si>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</si>
  <si>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</si>
  <si>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</si>
  <si>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</si>
  <si>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</si>
  <si>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</si>
  <si>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</si>
  <si>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</si>
  <si>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</si>
  <si>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</si>
  <si>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</si>
  <si>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</si>
  <si>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</si>
  <si>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</si>
  <si>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</si>
  <si>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</si>
  <si>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</si>
  <si>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</si>
  <si>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</si>
  <si>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</si>
  <si>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</si>
  <si>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</si>
  <si>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</si>
  <si>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</si>
  <si>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</si>
  <si>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</si>
  <si>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</si>
  <si>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</si>
  <si>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</si>
  <si>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</si>
  <si>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</si>
  <si>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</si>
  <si>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</si>
  <si>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</si>
  <si>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</si>
  <si>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</si>
  <si>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</si>
  <si>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</si>
  <si>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</si>
  <si>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</si>
  <si>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</si>
  <si>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</si>
  <si>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</si>
  <si>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</si>
  <si>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</si>
  <si>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</si>
  <si>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</si>
  <si>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</si>
  <si>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</si>
  <si>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</si>
  <si>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</si>
  <si>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</si>
  <si>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</si>
  <si>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</si>
  <si>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</si>
  <si>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</si>
  <si>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</si>
  <si>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</si>
  <si>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</si>
  <si>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</si>
  <si>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</si>
  <si>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</si>
  <si>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</si>
  <si>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</si>
  <si>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</si>
  <si>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</si>
  <si>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</si>
  <si>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</si>
  <si>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</si>
  <si>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</si>
  <si>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</si>
  <si>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</si>
  <si>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</si>
  <si>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</si>
  <si>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</si>
  <si>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</si>
  <si>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</si>
  <si>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</si>
  <si>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</si>
  <si>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</si>
  <si>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</si>
  <si>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</si>
  <si>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</si>
  <si>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</si>
  <si>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</si>
  <si>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</si>
  <si>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</si>
  <si>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</si>
  <si>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</si>
  <si>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</si>
  <si>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</si>
  <si>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</si>
  <si>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</si>
  <si>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</si>
  <si>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</si>
  <si>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</si>
  <si>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</si>
  <si>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</si>
  <si>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</si>
  <si>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</si>
  <si>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</si>
  <si>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</si>
  <si>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</si>
  <si>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</si>
  <si>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</si>
  <si>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</si>
  <si>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</si>
  <si>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</si>
  <si>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</si>
  <si>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</si>
  <si>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</si>
  <si>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</si>
  <si>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</si>
  <si>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</si>
  <si>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</si>
  <si>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</si>
  <si>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</si>
  <si>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</si>
  <si>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</si>
  <si>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</si>
  <si>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</si>
  <si>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</si>
  <si>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</si>
  <si>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</si>
  <si>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</si>
  <si>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</si>
  <si>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</si>
  <si>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</si>
  <si>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</si>
  <si>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</si>
  <si>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</si>
  <si>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</si>
  <si>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</si>
  <si>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</si>
  <si>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</si>
  <si>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</si>
  <si>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</si>
  <si>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</si>
  <si>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</si>
  <si>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</si>
  <si>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</si>
  <si>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</si>
  <si>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</si>
  <si>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</si>
  <si>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</si>
  <si>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</si>
  <si>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</si>
  <si>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</si>
  <si>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</si>
  <si>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</si>
  <si>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</si>
  <si>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</si>
  <si>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</si>
  <si>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</si>
  <si>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</si>
  <si>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</si>
  <si>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</si>
  <si>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</si>
  <si>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</si>
  <si>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</si>
  <si>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</si>
  <si>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</si>
  <si>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</si>
  <si>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</si>
  <si>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</si>
  <si>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</si>
  <si>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</si>
  <si>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</si>
  <si>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</si>
  <si>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</si>
  <si>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</si>
  <si>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</si>
  <si>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</si>
  <si>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</si>
  <si>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</si>
  <si>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</si>
  <si>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</si>
  <si>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</si>
  <si>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</si>
  <si>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</si>
  <si>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</si>
  <si>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</si>
  <si>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</si>
  <si>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</si>
  <si>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</si>
  <si>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</si>
  <si>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</si>
  <si>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</si>
  <si>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</si>
  <si>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</si>
  <si>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</si>
  <si>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</si>
  <si>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</si>
  <si>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</si>
  <si>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</si>
  <si>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</si>
  <si>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</si>
  <si>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</si>
  <si>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</si>
  <si>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</si>
  <si>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</si>
  <si>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</si>
  <si>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</si>
  <si>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</si>
  <si>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</si>
  <si>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</si>
  <si>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</si>
  <si>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</si>
  <si>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</si>
  <si>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</si>
  <si>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</si>
  <si>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</si>
  <si>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</si>
  <si>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</si>
  <si>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</si>
  <si>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</si>
  <si>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</si>
  <si>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</si>
  <si>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</si>
  <si>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</si>
  <si>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</si>
  <si>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</si>
  <si>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</si>
  <si>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</si>
  <si>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</si>
  <si>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</si>
  <si>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</si>
  <si>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</si>
  <si>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</si>
  <si>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</si>
  <si>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</si>
  <si>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</si>
  <si>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</si>
  <si>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</si>
  <si>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</si>
  <si>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</si>
  <si>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</si>
  <si>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</si>
  <si>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</si>
  <si>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</si>
  <si>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</si>
  <si>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</si>
  <si>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</si>
  <si>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</si>
  <si>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</si>
  <si>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</si>
  <si>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</si>
  <si>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</si>
  <si>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</si>
  <si>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</si>
  <si>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</si>
  <si>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</si>
  <si>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</si>
  <si>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</si>
  <si>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</si>
  <si>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</si>
  <si>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</si>
  <si>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</si>
  <si>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</si>
  <si>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</si>
  <si>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</si>
  <si>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</si>
  <si>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</si>
  <si>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</si>
  <si>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</si>
  <si>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</si>
  <si>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</si>
  <si>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</si>
  <si>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</si>
  <si>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</si>
  <si>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</si>
  <si>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</si>
  <si>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</si>
  <si>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</si>
  <si>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</si>
  <si>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</si>
  <si>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</si>
  <si>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</si>
  <si>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</si>
  <si>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</si>
  <si>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</si>
  <si>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</si>
  <si>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</si>
  <si>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</si>
  <si>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</si>
  <si>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</si>
  <si>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</si>
  <si>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</si>
  <si>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</si>
  <si>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</si>
  <si>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</si>
  <si>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</si>
  <si>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</si>
  <si>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</si>
  <si>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</si>
  <si>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</si>
  <si>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</si>
  <si>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</si>
  <si>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</si>
  <si>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</si>
  <si>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</si>
  <si>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</si>
  <si>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</si>
  <si>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</si>
  <si>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</si>
  <si>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</si>
  <si>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</si>
  <si>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</si>
  <si>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</si>
  <si>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</si>
  <si>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</si>
  <si>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</si>
  <si>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</si>
  <si>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</si>
  <si>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</si>
  <si>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</si>
  <si>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</si>
  <si>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</si>
  <si>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</si>
  <si>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</si>
  <si>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</si>
  <si>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</si>
  <si>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</si>
  <si>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</si>
  <si>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</si>
  <si>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</si>
  <si>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</si>
  <si>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</si>
  <si>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</si>
  <si>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</si>
  <si>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</si>
  <si>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</si>
  <si>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</si>
  <si>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</si>
  <si>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</si>
  <si>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</si>
  <si>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</si>
  <si>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</si>
  <si>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</si>
  <si>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</si>
  <si>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</si>
  <si>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</si>
  <si>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</si>
  <si>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</si>
  <si>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</si>
  <si>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</si>
  <si>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</si>
  <si>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</si>
  <si>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</si>
  <si>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</si>
  <si>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</si>
  <si>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</si>
  <si>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</si>
  <si>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</si>
  <si>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</si>
  <si>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</si>
  <si>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</si>
  <si>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</si>
  <si>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</si>
  <si>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</si>
  <si>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</si>
  <si>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</si>
  <si>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</si>
  <si>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</si>
  <si>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</si>
  <si>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</si>
  <si>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</si>
  <si>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</si>
  <si>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</si>
  <si>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</si>
  <si>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</si>
  <si>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</si>
  <si>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</si>
  <si>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</si>
  <si>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</si>
  <si>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</si>
  <si>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</si>
  <si>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</si>
  <si>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</si>
  <si>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</si>
  <si>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</si>
  <si>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</si>
  <si>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</si>
  <si>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</si>
  <si>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</si>
  <si>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</si>
  <si>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</si>
  <si>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</si>
  <si>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</si>
  <si>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</si>
  <si>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</si>
  <si>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</si>
  <si>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</si>
  <si>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</si>
  <si>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</si>
  <si>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</si>
  <si>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</si>
  <si>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</si>
  <si>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</si>
  <si>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</si>
  <si>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</si>
  <si>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</si>
  <si>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</si>
  <si>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</si>
  <si>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</si>
  <si>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</si>
  <si>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</si>
  <si>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</si>
  <si>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</si>
  <si>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</si>
  <si>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</si>
  <si>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</si>
  <si>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</si>
  <si>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</si>
  <si>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</si>
  <si>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</si>
  <si>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</si>
  <si>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</si>
  <si>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</si>
  <si>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</si>
  <si>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</si>
  <si>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</si>
  <si>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</si>
  <si>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</si>
  <si>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</si>
  <si>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</si>
  <si>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</si>
  <si>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</si>
  <si>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</si>
  <si>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</si>
  <si>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</si>
  <si>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</si>
  <si>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</si>
  <si>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</si>
  <si>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</si>
  <si>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</si>
  <si>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</si>
  <si>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</si>
  <si>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</si>
  <si>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</si>
  <si>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</si>
  <si>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</si>
  <si>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</si>
  <si>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</si>
  <si>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</si>
  <si>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</si>
  <si>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</si>
  <si>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</si>
  <si>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</si>
  <si>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</si>
  <si>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</si>
  <si>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</si>
  <si>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</si>
  <si>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</si>
  <si>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</si>
  <si>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</si>
  <si>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</si>
  <si>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</si>
  <si>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</si>
  <si>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</si>
  <si>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</si>
  <si>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</si>
  <si>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</si>
  <si>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</si>
  <si>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</si>
  <si>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</si>
  <si>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</si>
  <si>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</si>
  <si>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</si>
  <si>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</si>
  <si>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</si>
  <si>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</si>
  <si>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</si>
  <si>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</si>
  <si>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</si>
  <si>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</si>
  <si>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</si>
  <si>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</si>
  <si>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</si>
  <si>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</si>
  <si>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</si>
  <si>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</si>
  <si>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</si>
  <si>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</si>
  <si>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</si>
  <si>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</si>
  <si>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</si>
  <si>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</si>
  <si>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</si>
  <si>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</si>
  <si>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</si>
  <si>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</si>
  <si>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</si>
  <si>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</si>
  <si>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</si>
  <si>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</si>
  <si>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</si>
  <si>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</si>
  <si>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</si>
  <si>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</si>
  <si>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</si>
  <si>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</si>
  <si>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</si>
  <si>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</si>
  <si>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</si>
  <si>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</si>
  <si>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</si>
  <si>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</si>
  <si>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</si>
  <si>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</si>
  <si>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</si>
  <si>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</si>
  <si>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</si>
  <si>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</si>
  <si>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</si>
  <si>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</si>
  <si>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</si>
  <si>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</si>
  <si>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</si>
  <si>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</si>
  <si>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</si>
  <si>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</si>
  <si>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</si>
  <si>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</si>
  <si>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</si>
  <si>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</si>
  <si>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</si>
  <si>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</si>
  <si>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</si>
  <si>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</si>
  <si>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</si>
  <si>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</si>
  <si>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</si>
  <si>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</si>
  <si>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</si>
  <si>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</si>
  <si>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</si>
  <si>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</si>
  <si>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</si>
  <si>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</si>
  <si>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</si>
  <si>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</si>
  <si>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</si>
  <si>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</si>
  <si>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</si>
  <si>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</si>
  <si>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</si>
  <si>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</si>
  <si>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</si>
  <si>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</si>
  <si>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</si>
  <si>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</si>
  <si>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</si>
  <si>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</si>
  <si>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</si>
  <si>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</si>
  <si>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</si>
  <si>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</si>
  <si>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</si>
  <si>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</si>
  <si>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</si>
  <si>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</si>
  <si>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</si>
  <si>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</si>
  <si>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</si>
  <si>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</si>
  <si>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</si>
  <si>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</si>
  <si>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</si>
  <si>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</si>
  <si>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</si>
  <si>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</si>
  <si>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</si>
  <si>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</si>
  <si>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</si>
  <si>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</si>
  <si>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</si>
  <si>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</si>
  <si>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</si>
  <si>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</si>
  <si>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</si>
  <si>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</si>
  <si>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</si>
  <si>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</si>
  <si>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</si>
  <si>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</si>
  <si>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</si>
  <si>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</si>
  <si>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</si>
  <si>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</si>
  <si>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</si>
  <si>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</si>
  <si>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</si>
  <si>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</si>
  <si>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</si>
  <si>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</si>
  <si>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</si>
  <si>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</si>
  <si>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</si>
  <si>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</si>
  <si>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</si>
  <si>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</si>
  <si>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</si>
  <si>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</si>
  <si>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</si>
  <si>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</si>
  <si>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</si>
  <si>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</si>
  <si>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</si>
  <si>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</si>
  <si>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</si>
  <si>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</si>
  <si>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</si>
  <si>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</si>
  <si>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</si>
  <si>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</si>
  <si>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</si>
  <si>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</si>
  <si>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</si>
  <si>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</si>
  <si>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</si>
  <si>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</si>
  <si>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</si>
  <si>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</si>
  <si>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</si>
  <si>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</si>
  <si>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</si>
  <si>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</si>
  <si>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</si>
  <si>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</si>
  <si>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</si>
  <si>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</si>
  <si>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</si>
  <si>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</si>
  <si>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</si>
  <si>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</si>
  <si>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</si>
  <si>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</si>
  <si>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</si>
  <si>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</si>
  <si>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</si>
  <si>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</si>
  <si>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</si>
  <si>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</si>
  <si>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</si>
  <si>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</si>
  <si>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</si>
  <si>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</si>
  <si>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</si>
  <si>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</si>
  <si>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</si>
  <si>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</si>
  <si>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</si>
  <si>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</si>
  <si>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</si>
  <si>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</si>
  <si>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</si>
  <si>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</si>
  <si>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</si>
  <si>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</si>
  <si>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</si>
  <si>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</si>
  <si>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</si>
  <si>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</si>
  <si>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</si>
  <si>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</si>
  <si>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</si>
  <si>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</si>
  <si>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</si>
  <si>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</si>
  <si>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</si>
  <si>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</si>
  <si>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</si>
  <si>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</si>
  <si>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</si>
  <si>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</si>
  <si>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</si>
  <si>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</si>
  <si>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</si>
  <si>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</si>
  <si>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</si>
  <si>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</si>
  <si>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</si>
  <si>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</si>
  <si>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</si>
  <si>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</si>
  <si>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</si>
  <si>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</si>
  <si>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</si>
  <si>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</si>
  <si>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</si>
  <si>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</si>
  <si>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</si>
  <si>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</si>
  <si>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</si>
  <si>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</si>
  <si>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</si>
  <si>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</si>
  <si>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</si>
  <si>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</si>
  <si>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</si>
  <si>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</si>
  <si>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</si>
  <si>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</si>
  <si>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</si>
  <si>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</si>
  <si>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</si>
  <si>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</si>
  <si>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</si>
  <si>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</si>
  <si>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</si>
  <si>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</si>
  <si>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</si>
  <si>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</si>
  <si>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</si>
  <si>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</si>
  <si>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</si>
  <si>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</si>
  <si>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</si>
  <si>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</si>
  <si>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</si>
  <si>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</si>
  <si>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</si>
  <si>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</si>
  <si>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</si>
  <si>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</si>
  <si>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</si>
  <si>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</si>
  <si>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</si>
  <si>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</si>
  <si>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</si>
  <si>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</si>
  <si>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</si>
  <si>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</si>
  <si>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</si>
  <si>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</si>
  <si>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</si>
  <si>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</si>
  <si>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</si>
  <si>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</si>
  <si>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</si>
  <si>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</si>
  <si>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</si>
  <si>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</si>
  <si>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</si>
  <si>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</si>
  <si>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</si>
  <si>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</si>
  <si>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</si>
  <si>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</si>
  <si>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</si>
  <si>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</si>
  <si>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</si>
  <si>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</si>
  <si>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</si>
  <si>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</si>
  <si>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</si>
  <si>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</si>
  <si>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</si>
  <si>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</si>
  <si>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</si>
  <si>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</si>
  <si>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</si>
  <si>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</si>
  <si>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</si>
  <si>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</si>
  <si>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</si>
  <si>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</si>
  <si>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</si>
  <si>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</si>
  <si>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</si>
  <si>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</si>
  <si>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</si>
  <si>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</si>
  <si>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</si>
  <si>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</si>
  <si>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</si>
  <si>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</si>
  <si>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</si>
  <si>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</si>
  <si>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</si>
  <si>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</si>
  <si>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</si>
  <si>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</si>
  <si>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</si>
  <si>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</si>
  <si>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</si>
  <si>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</si>
  <si>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</si>
  <si>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</si>
  <si>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</si>
  <si>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</si>
  <si>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</si>
  <si>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</si>
  <si>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</si>
  <si>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</si>
  <si>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</si>
  <si>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</si>
  <si>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</si>
  <si>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</si>
  <si>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</si>
  <si>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</si>
  <si>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</si>
  <si>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</si>
  <si>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</si>
  <si>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</si>
  <si>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</si>
  <si>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</si>
  <si>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</si>
  <si>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</si>
  <si>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</si>
  <si>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</si>
  <si>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</si>
  <si>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</si>
  <si>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</si>
  <si>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</si>
  <si>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</si>
  <si>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</si>
  <si>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</si>
  <si>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</si>
  <si>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</si>
  <si>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</si>
  <si>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</si>
  <si>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</si>
  <si>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</si>
  <si>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</si>
  <si>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</si>
  <si>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</si>
  <si>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</si>
  <si>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</si>
  <si>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</si>
  <si>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</si>
  <si>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</si>
  <si>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</si>
  <si>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</si>
  <si>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</si>
  <si>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</si>
  <si>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</si>
  <si>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</si>
  <si>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</si>
  <si>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</si>
  <si>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</si>
  <si>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</si>
  <si>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</si>
  <si>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</si>
  <si>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</si>
  <si>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</si>
  <si>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</si>
  <si>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</si>
  <si>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</si>
  <si>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</si>
  <si>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</si>
  <si>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</si>
  <si>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</si>
  <si>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</si>
  <si>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</si>
  <si>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</si>
  <si>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</si>
  <si>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</si>
  <si>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</si>
  <si>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</si>
  <si>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</si>
  <si>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</si>
  <si>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</si>
  <si>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</si>
  <si>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</si>
  <si>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</si>
  <si>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</si>
  <si>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</si>
  <si>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</si>
  <si>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</si>
  <si>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</si>
  <si>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</si>
  <si>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</si>
  <si>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</si>
  <si>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</si>
  <si>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</si>
  <si>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</si>
  <si>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</si>
  <si>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</si>
  <si>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</si>
  <si>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</si>
  <si>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</si>
  <si>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</si>
  <si>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</si>
  <si>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</si>
  <si>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</si>
  <si>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</si>
  <si>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</si>
  <si>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</si>
  <si>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</si>
  <si>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</si>
  <si>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</si>
  <si>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</si>
  <si>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</si>
  <si>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</si>
  <si>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</si>
  <si>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</si>
  <si>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</si>
  <si>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</si>
  <si>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</si>
  <si>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</si>
  <si>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</si>
  <si>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</si>
  <si>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</si>
  <si>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</si>
  <si>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</si>
  <si>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</si>
  <si>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</si>
  <si>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</si>
  <si>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</si>
  <si>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</si>
  <si>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</si>
  <si>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</si>
  <si>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</si>
  <si>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</si>
  <si>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</si>
  <si>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</si>
  <si>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</si>
  <si>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</si>
  <si>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</si>
  <si>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</si>
  <si>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</si>
  <si>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</si>
  <si>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</si>
  <si>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</si>
  <si>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</si>
  <si>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</si>
  <si>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</si>
  <si>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</si>
  <si>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</si>
  <si>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</si>
  <si>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</si>
  <si>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</si>
  <si>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</si>
  <si>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</si>
  <si>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</si>
  <si>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</si>
  <si>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</si>
  <si>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</si>
  <si>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</si>
  <si>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</si>
  <si>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</si>
  <si>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</si>
  <si>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</si>
  <si>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</si>
  <si>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</si>
  <si>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</si>
  <si>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</si>
  <si>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</si>
  <si>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</si>
  <si>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</si>
  <si>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</si>
  <si>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</si>
  <si>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</si>
  <si>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</si>
  <si>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</si>
  <si>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</si>
  <si>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</si>
  <si>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</si>
  <si>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</si>
  <si>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</si>
  <si>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</si>
  <si>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</si>
  <si>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</si>
  <si>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</si>
  <si>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</si>
  <si>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</si>
  <si>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</si>
  <si>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</si>
  <si>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</si>
  <si>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</si>
  <si>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</si>
  <si>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</si>
  <si>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</si>
  <si>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</si>
  <si>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</si>
  <si>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</si>
  <si>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</si>
  <si>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</si>
  <si>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</si>
  <si>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</si>
  <si>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</si>
  <si>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</si>
  <si>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</si>
  <si>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</si>
  <si>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</si>
  <si>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</si>
  <si>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</si>
  <si>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</si>
  <si>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</si>
  <si>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</si>
  <si>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</si>
  <si>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</si>
  <si>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</si>
  <si>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</si>
  <si>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</si>
  <si>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</si>
  <si>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</si>
  <si>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</si>
  <si>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</si>
  <si>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</si>
  <si>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</si>
  <si>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</si>
  <si>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</si>
  <si>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</si>
  <si>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</si>
  <si>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</si>
  <si>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</si>
  <si>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</si>
  <si>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</si>
  <si>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</si>
  <si>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</si>
  <si>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</si>
  <si>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</si>
  <si>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</si>
  <si>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</si>
  <si>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</si>
  <si>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</si>
  <si>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</si>
  <si>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</si>
  <si>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</si>
  <si>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</si>
  <si>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</si>
  <si>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</si>
  <si>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</si>
  <si>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</si>
  <si>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</si>
  <si>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</si>
  <si>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</si>
  <si>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</si>
  <si>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</si>
  <si>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</si>
  <si>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</si>
  <si>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</si>
  <si>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</si>
  <si>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</si>
  <si>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</si>
  <si>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</si>
  <si>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</si>
  <si>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</si>
  <si>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</si>
  <si>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</si>
  <si>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</si>
  <si>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</si>
  <si>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</si>
  <si>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</si>
  <si>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</si>
  <si>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</si>
  <si>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</si>
  <si>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</si>
  <si>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</si>
  <si>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</si>
  <si>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</si>
  <si>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</si>
  <si>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</si>
  <si>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</si>
  <si>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</si>
  <si>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</si>
  <si>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</si>
  <si>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</si>
  <si>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</si>
  <si>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</si>
  <si>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</si>
  <si>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</si>
  <si>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</si>
  <si>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</si>
  <si>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</si>
  <si>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</si>
  <si>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</si>
  <si>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</si>
  <si>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</si>
  <si>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</si>
  <si>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</si>
  <si>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</si>
  <si>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</si>
  <si>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</si>
  <si>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</si>
  <si>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</si>
  <si>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</si>
  <si>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</si>
  <si>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</si>
  <si>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</si>
  <si>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</si>
  <si>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</si>
  <si>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</si>
  <si>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</si>
  <si>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</si>
  <si>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</si>
  <si>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</si>
  <si>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</si>
  <si>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</si>
  <si>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</si>
  <si>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</si>
  <si>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</si>
  <si>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</si>
  <si>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</si>
  <si>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</si>
  <si>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</si>
  <si>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</si>
  <si>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</si>
  <si>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</si>
  <si>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</si>
  <si>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</si>
  <si>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</si>
  <si>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</si>
  <si>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</si>
  <si>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</si>
  <si>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</si>
  <si>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</si>
  <si>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</si>
  <si>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</si>
  <si>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</si>
  <si>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</si>
  <si>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</si>
  <si>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</si>
  <si>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</si>
  <si>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</si>
  <si>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</si>
  <si>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</si>
  <si>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</si>
  <si>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</si>
  <si>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</si>
  <si>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</si>
  <si>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</si>
  <si>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</si>
  <si>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</si>
  <si>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</si>
  <si>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</si>
  <si>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</si>
  <si>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</si>
  <si>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</si>
  <si>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</si>
  <si>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</si>
  <si>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</si>
  <si>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</si>
  <si>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</si>
  <si>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</si>
  <si>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</si>
  <si>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</si>
  <si>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</si>
  <si>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</si>
  <si>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</si>
  <si>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</si>
  <si>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</si>
  <si>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</si>
  <si>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</si>
  <si>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</si>
  <si>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</si>
  <si>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</si>
  <si>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</si>
  <si>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</si>
  <si>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</si>
  <si>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</si>
  <si>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</si>
  <si>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</si>
  <si>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</si>
  <si>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</si>
  <si>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</si>
  <si>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</si>
  <si>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</si>
  <si>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</si>
  <si>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</si>
  <si>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</si>
  <si>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</si>
  <si>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</si>
  <si>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</si>
  <si>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</si>
  <si>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</si>
  <si>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</si>
  <si>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</si>
  <si>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</si>
  <si>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</si>
  <si>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</si>
  <si>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</si>
  <si>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</si>
  <si>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</si>
  <si>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</si>
  <si>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</si>
  <si>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</si>
  <si>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</si>
  <si>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</si>
  <si>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</si>
  <si>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</si>
  <si>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</si>
  <si>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</si>
  <si>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</si>
  <si>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</si>
  <si>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</si>
  <si>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</si>
  <si>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</si>
  <si>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</si>
  <si>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</si>
  <si>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</si>
  <si>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</si>
  <si>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</si>
  <si>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</si>
  <si>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</si>
  <si>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</si>
  <si>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</si>
  <si>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</si>
  <si>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</si>
  <si>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</si>
  <si>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</si>
  <si>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</si>
  <si>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</si>
  <si>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</si>
  <si>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</si>
  <si>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</si>
  <si>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</si>
  <si>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</si>
  <si>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</si>
  <si>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</si>
  <si>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</si>
  <si>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</si>
  <si>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</si>
  <si>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</si>
  <si>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</si>
  <si>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</si>
  <si>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</si>
  <si>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</si>
  <si>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</si>
  <si>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</si>
  <si>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</si>
  <si>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</si>
  <si>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</si>
  <si>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</si>
  <si>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</si>
  <si>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</si>
  <si>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</si>
  <si>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</si>
  <si>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</si>
  <si>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</si>
  <si>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</si>
  <si>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</si>
  <si>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</si>
  <si>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</si>
  <si>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</si>
  <si>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</si>
  <si>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</si>
  <si>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</si>
  <si>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</si>
  <si>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</si>
  <si>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</si>
  <si>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</si>
  <si>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</si>
  <si>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</si>
  <si>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</si>
  <si>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</si>
  <si>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</si>
  <si>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</si>
  <si>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</si>
  <si>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</si>
  <si>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</si>
  <si>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</si>
  <si>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</si>
  <si>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</si>
  <si>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</si>
  <si>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</si>
  <si>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</si>
  <si>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</si>
  <si>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</si>
  <si>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</si>
  <si>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</si>
  <si>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</si>
  <si>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</si>
  <si>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</si>
  <si>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</si>
  <si>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</si>
  <si>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</si>
  <si>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</si>
  <si>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</si>
  <si>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</si>
  <si>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</si>
  <si>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</si>
  <si>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</si>
  <si>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</si>
  <si>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</si>
  <si>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</si>
  <si>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</si>
  <si>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</si>
  <si>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</si>
  <si>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</si>
  <si>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</si>
  <si>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</si>
  <si>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</si>
  <si>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</si>
  <si>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</si>
  <si>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</si>
  <si>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</si>
  <si>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</si>
  <si>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</si>
  <si>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</si>
  <si>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</si>
  <si>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</si>
  <si>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</si>
  <si>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</si>
  <si>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</si>
  <si>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</si>
  <si>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</si>
  <si>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</si>
  <si>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</si>
  <si>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</si>
  <si>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</si>
  <si>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</si>
  <si>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</si>
  <si>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</si>
  <si>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</si>
  <si>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</si>
  <si>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</si>
  <si>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</si>
  <si>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</si>
  <si>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</si>
  <si>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</si>
  <si>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</si>
  <si>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</si>
  <si>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</si>
  <si>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</si>
  <si>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</si>
  <si>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</si>
  <si>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</si>
  <si>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</si>
  <si>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</si>
  <si>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</si>
  <si>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</si>
  <si>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</si>
  <si>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</si>
  <si>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</si>
  <si>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</si>
  <si>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</si>
  <si>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</si>
  <si>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</si>
  <si>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</si>
  <si>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</si>
  <si>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</si>
  <si>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</si>
  <si>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</si>
  <si>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</si>
  <si>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</si>
  <si>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</si>
  <si>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</si>
  <si>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</si>
  <si>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</si>
  <si>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</si>
  <si>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</si>
  <si>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</si>
  <si>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</si>
  <si>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</si>
  <si>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</si>
  <si>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</si>
  <si>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</si>
  <si>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</si>
  <si>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</si>
  <si>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</si>
  <si>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</si>
  <si>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</si>
  <si>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</si>
  <si>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</si>
  <si>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</si>
  <si>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</si>
  <si>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</si>
  <si>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</si>
  <si>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</si>
  <si>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</si>
  <si>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</si>
  <si>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</si>
  <si>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</si>
  <si>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</si>
  <si>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</si>
  <si>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</si>
  <si>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</si>
  <si>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</si>
  <si>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</si>
  <si>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</si>
  <si>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</si>
  <si>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</si>
  <si>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</si>
  <si>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</si>
  <si>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</si>
  <si>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</si>
  <si>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</si>
  <si>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</si>
  <si>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</si>
  <si>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</si>
  <si>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</si>
  <si>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</si>
  <si>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</si>
  <si>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</si>
  <si>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</si>
  <si>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</si>
  <si>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</si>
  <si>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</si>
  <si>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</si>
  <si>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</si>
  <si>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</si>
  <si>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</si>
  <si>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</si>
  <si>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</si>
  <si>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</si>
  <si>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</si>
  <si>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</si>
  <si>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</si>
  <si>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</si>
  <si>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</si>
  <si>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</si>
  <si>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</si>
  <si>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</si>
  <si>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</si>
  <si>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</si>
  <si>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</si>
  <si>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</si>
  <si>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</si>
  <si>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</si>
  <si>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</si>
  <si>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</si>
  <si>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</si>
  <si>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</si>
  <si>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</si>
  <si>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</si>
  <si>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</si>
  <si>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</si>
  <si>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</si>
  <si>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</si>
  <si>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</si>
  <si>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</si>
  <si>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</si>
  <si>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</si>
  <si>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</si>
  <si>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</si>
  <si>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</si>
  <si>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</si>
  <si>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</si>
  <si>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</si>
  <si>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</si>
  <si>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</si>
  <si>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</si>
  <si>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</si>
  <si>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</si>
  <si>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</si>
  <si>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</si>
  <si>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</si>
  <si>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</si>
  <si>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</si>
  <si>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</si>
  <si>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</si>
  <si>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</si>
  <si>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</si>
  <si>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</si>
  <si>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</si>
  <si>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</si>
  <si>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</si>
  <si>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</si>
  <si>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</si>
  <si>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</si>
  <si>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</si>
  <si>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</si>
  <si>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</si>
  <si>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</si>
  <si>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</si>
  <si>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</si>
  <si>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</si>
  <si>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</si>
  <si>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</si>
  <si>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</si>
  <si>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</si>
  <si>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</si>
  <si>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</si>
  <si>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</si>
  <si>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</si>
  <si>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</si>
  <si>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</si>
  <si>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</si>
  <si>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</si>
  <si>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</si>
  <si>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</si>
  <si>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</si>
  <si>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</si>
  <si>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</si>
  <si>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</si>
  <si>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</si>
  <si>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</si>
  <si>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</si>
  <si>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</si>
  <si>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</si>
  <si>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</si>
  <si>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</si>
  <si>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</si>
  <si>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</si>
  <si>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</si>
  <si>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</si>
  <si>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</si>
  <si>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</si>
  <si>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</si>
  <si>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</si>
  <si>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</si>
  <si>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</si>
  <si>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</si>
  <si>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</si>
  <si>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</si>
  <si>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</si>
  <si>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</si>
  <si>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</si>
  <si>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</si>
  <si>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</si>
  <si>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</si>
  <si>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</si>
  <si>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</si>
  <si>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</si>
  <si>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</si>
  <si>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</si>
  <si>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</si>
  <si>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</si>
  <si>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</si>
  <si>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</si>
  <si>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</si>
  <si>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</si>
  <si>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</si>
  <si>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</si>
  <si>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</si>
  <si>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</si>
  <si>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</si>
  <si>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</si>
  <si>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</si>
  <si>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</si>
  <si>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</si>
  <si>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</si>
  <si>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</si>
  <si>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</si>
  <si>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</si>
  <si>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</si>
  <si>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</si>
  <si>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</si>
  <si>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</si>
  <si>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</si>
  <si>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</si>
  <si>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</si>
  <si>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</si>
  <si>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</si>
  <si>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</si>
  <si>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</si>
  <si>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</si>
  <si>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</si>
  <si>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</si>
  <si>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</si>
  <si>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</si>
  <si>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</si>
  <si>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</si>
  <si>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</si>
  <si>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</si>
  <si>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</si>
  <si>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</si>
  <si>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</si>
  <si>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</si>
  <si>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</si>
  <si>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</si>
  <si>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</si>
  <si>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</si>
  <si>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</si>
  <si>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</si>
  <si>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</si>
  <si>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</si>
  <si>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</si>
  <si>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</si>
  <si>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</si>
  <si>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</si>
  <si>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</si>
  <si>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</si>
  <si>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</si>
  <si>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</si>
  <si>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</si>
  <si>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</si>
  <si>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</si>
  <si>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</si>
  <si>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</si>
  <si>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</si>
  <si>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</si>
  <si>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</si>
  <si>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</si>
  <si>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</si>
  <si>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</si>
  <si>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</si>
  <si>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</si>
  <si>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</si>
  <si>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</si>
  <si>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</si>
  <si>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</si>
  <si>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</si>
  <si>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</si>
  <si>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</si>
  <si>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</si>
  <si>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</si>
  <si>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</si>
  <si>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</si>
  <si>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</si>
  <si>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</si>
  <si>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</si>
  <si>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</si>
  <si>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</si>
  <si>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</si>
  <si>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</si>
  <si>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</si>
  <si>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</si>
  <si>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</si>
  <si>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</si>
  <si>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</si>
  <si>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</si>
  <si>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</si>
  <si>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</si>
  <si>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</si>
  <si>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</si>
  <si>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</si>
  <si>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</si>
  <si>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</si>
  <si>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</si>
  <si>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</si>
  <si>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</si>
  <si>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</si>
  <si>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</si>
  <si>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</si>
  <si>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</si>
  <si>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</si>
  <si>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</si>
  <si>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</si>
  <si>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</si>
  <si>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</si>
  <si>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</si>
  <si>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</si>
  <si>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</si>
  <si>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</si>
  <si>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</si>
  <si>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</si>
  <si>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</si>
  <si>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</si>
  <si>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</si>
  <si>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</si>
  <si>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</si>
  <si>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</si>
  <si>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</si>
  <si>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</si>
  <si>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</si>
  <si>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</si>
  <si>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</si>
  <si>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</si>
  <si>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</si>
  <si>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</si>
  <si>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</si>
  <si>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</si>
  <si>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</si>
  <si>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</si>
  <si>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</si>
  <si>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</si>
  <si>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</si>
  <si>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</si>
  <si>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</si>
  <si>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</si>
  <si>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</si>
  <si>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</si>
  <si>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</si>
  <si>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</si>
  <si>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</si>
  <si>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</si>
  <si>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</si>
  <si>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</si>
  <si>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</si>
  <si>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</si>
  <si>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</si>
  <si>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</si>
  <si>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</si>
  <si>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</si>
  <si>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</si>
  <si>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</si>
  <si>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</si>
  <si>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</si>
  <si>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</si>
  <si>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</si>
  <si>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</si>
  <si>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</si>
  <si>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</si>
  <si>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</si>
  <si>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</si>
  <si>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</si>
  <si>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</si>
  <si>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</si>
  <si>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</si>
  <si>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</si>
  <si>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</si>
  <si>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</si>
  <si>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</si>
  <si>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</si>
  <si>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</si>
  <si>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</si>
  <si>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</si>
  <si>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</si>
  <si>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</si>
  <si>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</si>
  <si>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</si>
  <si>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</si>
  <si>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</si>
  <si>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</si>
  <si>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</si>
  <si>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</si>
  <si>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</si>
  <si>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</si>
  <si>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</si>
  <si>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</si>
  <si>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</si>
  <si>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</si>
  <si>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</si>
  <si>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</si>
  <si>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</si>
  <si>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</si>
  <si>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</si>
  <si>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</si>
  <si>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</si>
  <si>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</si>
  <si>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</si>
  <si>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</si>
  <si>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</si>
  <si>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</si>
  <si>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</si>
  <si>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</si>
  <si>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</si>
  <si>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</si>
  <si>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</si>
  <si>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</si>
  <si>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</si>
  <si>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</si>
  <si>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</si>
  <si>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</si>
  <si>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</si>
  <si>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</si>
  <si>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</si>
  <si>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</si>
  <si>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</si>
  <si>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</si>
  <si>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</si>
  <si>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</si>
  <si>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</si>
  <si>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</si>
  <si>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</si>
  <si>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</si>
  <si>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</si>
  <si>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</si>
  <si>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</si>
  <si>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</si>
  <si>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</si>
  <si>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</si>
  <si>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</si>
  <si>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</si>
  <si>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</si>
  <si>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</si>
  <si>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</si>
  <si>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</si>
  <si>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</si>
  <si>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</si>
  <si>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</si>
  <si>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</si>
  <si>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</si>
  <si>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</si>
  <si>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</si>
  <si>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</si>
  <si>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</si>
  <si>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</si>
  <si>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</si>
  <si>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</si>
  <si>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</si>
  <si>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</si>
  <si>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</si>
  <si>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</si>
  <si>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</si>
  <si>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</si>
  <si>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</si>
  <si>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</si>
  <si>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</si>
  <si>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</si>
  <si>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</si>
  <si>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</si>
  <si>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</si>
  <si>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</si>
  <si>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</si>
  <si>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</si>
  <si>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</si>
  <si>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</si>
  <si>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</si>
  <si>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</si>
  <si>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</si>
  <si>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</si>
  <si>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</si>
  <si>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</si>
  <si>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</si>
  <si>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</si>
  <si>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</si>
  <si>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</si>
  <si>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</si>
  <si>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</si>
  <si>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</si>
  <si>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</si>
  <si>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</si>
  <si>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</si>
  <si>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</si>
  <si>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</si>
  <si>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</si>
  <si>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</si>
  <si>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</si>
  <si>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</si>
  <si>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</si>
  <si>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</si>
  <si>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</si>
  <si>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</si>
  <si>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</si>
  <si>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</si>
  <si>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</si>
  <si>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</si>
  <si>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</si>
  <si>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</si>
  <si>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</si>
  <si>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</si>
  <si>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</si>
  <si>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</si>
  <si>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</si>
  <si>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</si>
  <si>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</si>
  <si>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</si>
  <si>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</si>
  <si>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</si>
  <si>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</si>
  <si>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</si>
  <si>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</si>
  <si>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</si>
  <si>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</si>
  <si>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</si>
  <si>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</si>
  <si>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</si>
  <si>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</si>
  <si>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</si>
  <si>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</si>
  <si>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</si>
  <si>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</si>
  <si>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</si>
  <si>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</si>
  <si>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</si>
  <si>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</si>
  <si>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</si>
  <si>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</si>
  <si>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</si>
  <si>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</si>
  <si>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</si>
  <si>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</si>
  <si>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</si>
  <si>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</si>
  <si>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</si>
  <si>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</si>
  <si>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</si>
  <si>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</si>
  <si>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</si>
  <si>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</si>
  <si>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</si>
  <si>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</si>
  <si>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</si>
  <si>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</si>
  <si>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</si>
  <si>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</si>
  <si>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</si>
  <si>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</si>
  <si>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</si>
  <si>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</si>
  <si>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</si>
  <si>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</si>
  <si>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</si>
  <si>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</si>
  <si>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</si>
  <si>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</si>
  <si>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</si>
  <si>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</si>
  <si>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</si>
  <si>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</si>
  <si>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</si>
  <si>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</si>
  <si>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</si>
  <si>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</si>
  <si>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</si>
  <si>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</si>
  <si>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</si>
  <si>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</si>
  <si>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</si>
  <si>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</si>
  <si>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</si>
  <si>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</si>
  <si>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</si>
  <si>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</si>
  <si>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</si>
  <si>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</si>
  <si>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</si>
  <si>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</si>
  <si>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</si>
  <si>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</si>
  <si>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</si>
  <si>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</si>
  <si>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</si>
  <si>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</si>
  <si>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</si>
  <si>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</si>
  <si>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</si>
  <si>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</si>
  <si>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</si>
  <si>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</si>
  <si>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</si>
  <si>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</si>
  <si>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</si>
  <si>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</si>
  <si>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</si>
  <si>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</si>
  <si>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</si>
  <si>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</si>
  <si>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</si>
  <si>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</si>
  <si>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</si>
  <si>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</si>
  <si>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</si>
  <si>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</si>
  <si>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</si>
  <si>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</si>
  <si>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</si>
  <si>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</si>
  <si>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</si>
  <si>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</si>
  <si>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</si>
  <si>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</si>
  <si>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</si>
  <si>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</si>
  <si>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</si>
  <si>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</si>
  <si>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</si>
  <si>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</si>
  <si>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</si>
  <si>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</si>
  <si>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</si>
  <si>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</si>
  <si>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</si>
  <si>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</si>
  <si>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</si>
  <si>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</si>
  <si>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</si>
  <si>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</si>
  <si>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</si>
  <si>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</si>
  <si>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</si>
  <si>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</si>
  <si>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</si>
  <si>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</si>
  <si>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</si>
  <si>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</si>
  <si>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</si>
  <si>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</si>
  <si>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</si>
  <si>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</si>
  <si>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</si>
  <si>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</si>
  <si>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</si>
  <si>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</si>
  <si>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</si>
  <si>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</si>
  <si>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</si>
  <si>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</si>
  <si>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</si>
  <si>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</si>
  <si>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</si>
  <si>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</si>
  <si>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</si>
  <si>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</si>
  <si>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</si>
  <si>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</si>
  <si>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</si>
  <si>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</si>
  <si>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</si>
  <si>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</si>
  <si>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</si>
  <si>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</si>
  <si>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</si>
  <si>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</si>
  <si>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</si>
  <si>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</si>
  <si>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</si>
  <si>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</si>
  <si>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</si>
  <si>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</si>
  <si>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</si>
  <si>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</si>
  <si>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</si>
  <si>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</si>
  <si>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</si>
  <si>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</si>
  <si>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</si>
  <si>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</si>
  <si>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</si>
  <si>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</si>
  <si>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</si>
  <si>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</si>
  <si>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</si>
  <si>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</si>
  <si>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</si>
  <si>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</si>
  <si>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</si>
  <si>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</si>
  <si>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</si>
  <si>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</si>
  <si>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</si>
  <si>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</si>
  <si>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</si>
  <si>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</si>
  <si>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</si>
  <si>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</si>
  <si>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</si>
  <si>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</si>
  <si>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</si>
  <si>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</si>
  <si>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</si>
  <si>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</si>
  <si>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</si>
  <si>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</si>
  <si>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</si>
  <si>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</si>
  <si>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</si>
  <si>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</si>
  <si>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</si>
  <si>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</si>
  <si>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</si>
  <si>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</si>
  <si>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</si>
  <si>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</si>
  <si>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</si>
  <si>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</si>
  <si>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</si>
  <si>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</si>
  <si>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</si>
  <si>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</si>
  <si>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</si>
  <si>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</si>
  <si>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</si>
  <si>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</si>
  <si>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</si>
  <si>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</si>
  <si>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</si>
  <si>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</si>
  <si>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</si>
  <si>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</si>
  <si>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</si>
  <si>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</si>
  <si>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</si>
  <si>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</si>
  <si>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</si>
  <si>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</si>
  <si>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</si>
  <si>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</si>
  <si>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</si>
  <si>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</si>
  <si>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</si>
  <si>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</si>
  <si>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</si>
  <si>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</si>
  <si>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</si>
  <si>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</si>
  <si>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</si>
  <si>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</si>
  <si>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</si>
  <si>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</si>
  <si>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</si>
  <si>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</si>
  <si>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</si>
  <si>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</si>
  <si>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</si>
  <si>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</si>
  <si>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</si>
  <si>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</si>
  <si>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</si>
  <si>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</si>
  <si>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</si>
  <si>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</si>
  <si>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</si>
  <si>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</si>
  <si>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</si>
  <si>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</si>
  <si>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</si>
  <si>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</si>
  <si>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</si>
  <si>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</si>
  <si>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</si>
  <si>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</si>
  <si>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</si>
  <si>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</si>
  <si>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</si>
  <si>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</si>
  <si>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</si>
  <si>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</si>
  <si>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</si>
  <si>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</si>
  <si>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</si>
  <si>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</si>
  <si>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</si>
  <si>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</si>
  <si>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</si>
  <si>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</si>
  <si>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</si>
  <si>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</si>
  <si>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</si>
  <si>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</si>
  <si>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</si>
  <si>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</si>
  <si>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</si>
  <si>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</si>
  <si>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</si>
  <si>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</si>
  <si>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</si>
  <si>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</si>
  <si>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</si>
  <si>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</si>
  <si>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</si>
  <si>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</si>
  <si>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</si>
  <si>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</si>
  <si>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</si>
  <si>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</si>
  <si>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</si>
  <si>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</si>
  <si>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</si>
  <si>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</si>
  <si>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</si>
  <si>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</si>
  <si>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</si>
  <si>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</si>
  <si>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</si>
  <si>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</si>
  <si>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</si>
  <si>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</si>
  <si>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</si>
  <si>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</si>
  <si>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</si>
  <si>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</si>
  <si>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</si>
  <si>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</si>
  <si>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</si>
  <si>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</si>
  <si>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</si>
  <si>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</si>
  <si>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</si>
  <si>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</si>
  <si>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</si>
  <si>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</si>
  <si>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</si>
  <si>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</si>
  <si>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</si>
  <si>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</si>
  <si>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</si>
  <si>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</si>
  <si>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</si>
  <si>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</si>
  <si>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</si>
  <si>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</si>
  <si>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</si>
  <si>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</si>
  <si>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</si>
  <si>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</si>
  <si>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</si>
  <si>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</si>
  <si>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</si>
  <si>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</si>
  <si>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</si>
  <si>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</si>
  <si>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</si>
  <si>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</si>
  <si>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</si>
  <si>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</si>
  <si>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</si>
  <si>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</si>
  <si>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</si>
  <si>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</si>
  <si>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</si>
  <si>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</si>
  <si>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</si>
  <si>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</si>
  <si>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</si>
  <si>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</si>
  <si>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</si>
  <si>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</si>
  <si>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</si>
  <si>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</si>
  <si>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</si>
  <si>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</si>
  <si>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</si>
  <si>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</si>
  <si>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</si>
  <si>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</si>
  <si>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</si>
  <si>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</si>
  <si>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</si>
  <si>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</si>
  <si>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</si>
  <si>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</si>
  <si>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</si>
  <si>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</si>
  <si>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</si>
  <si>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</si>
  <si>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</si>
  <si>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</si>
  <si>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</si>
  <si>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</si>
  <si>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</si>
  <si>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</si>
  <si>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</si>
  <si>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</si>
  <si>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</si>
  <si>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</si>
  <si>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</si>
  <si>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</si>
  <si>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</si>
  <si>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</si>
  <si>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</si>
  <si>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</si>
  <si>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</si>
  <si>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</si>
  <si>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</si>
  <si>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</si>
  <si>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</si>
  <si>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</si>
  <si>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</si>
  <si>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</si>
  <si>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</si>
  <si>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</si>
  <si>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</si>
  <si>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</si>
  <si>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</si>
  <si>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</si>
  <si>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</si>
  <si>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</si>
  <si>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</si>
  <si>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</si>
  <si>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</si>
  <si>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</si>
  <si>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</si>
  <si>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</si>
  <si>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</si>
  <si>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</si>
  <si>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</si>
  <si>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</si>
  <si>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</si>
  <si>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</si>
  <si>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</si>
  <si>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</si>
  <si>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</si>
  <si>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</si>
  <si>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</si>
  <si>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</si>
  <si>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</si>
  <si>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</si>
  <si>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</si>
  <si>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</si>
  <si>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</si>
  <si>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</si>
  <si>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</si>
  <si>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</si>
  <si>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</si>
  <si>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</si>
  <si>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</si>
  <si>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</si>
  <si>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</si>
  <si>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</si>
  <si>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</si>
  <si>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</si>
  <si>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</si>
  <si>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</si>
  <si>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</si>
  <si>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</si>
  <si>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</si>
  <si>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</si>
  <si>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</si>
  <si>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</si>
  <si>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</si>
  <si>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</si>
  <si>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</si>
  <si>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</si>
  <si>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</si>
  <si>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</si>
  <si>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</si>
  <si>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</si>
  <si>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</si>
  <si>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</si>
  <si>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</si>
  <si>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</si>
  <si>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</si>
  <si>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</si>
  <si>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</si>
  <si>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</si>
  <si>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</si>
  <si>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</si>
  <si>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</si>
  <si>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</si>
  <si>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</si>
  <si>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</si>
  <si>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</si>
  <si>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</si>
  <si>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</si>
  <si>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</si>
  <si>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</si>
  <si>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</si>
  <si>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</si>
  <si>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</si>
  <si>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</si>
  <si>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</si>
  <si>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</si>
  <si>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</si>
  <si>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</si>
  <si>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</si>
  <si>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</si>
  <si>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</si>
  <si>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</si>
  <si>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</si>
  <si>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</si>
  <si>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</si>
  <si>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</si>
  <si>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</si>
  <si>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</si>
  <si>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</si>
  <si>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</si>
  <si>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</si>
  <si>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</si>
  <si>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</si>
  <si>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</si>
  <si>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</si>
  <si>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</si>
  <si>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</si>
  <si>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</si>
  <si>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</si>
  <si>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</si>
  <si>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</si>
  <si>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</si>
  <si>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</si>
  <si>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</si>
  <si>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</si>
  <si>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</si>
  <si>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</si>
  <si>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</si>
  <si>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</si>
  <si>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</si>
  <si>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</si>
  <si>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</si>
  <si>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</si>
  <si>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</si>
  <si>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</si>
  <si>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</si>
  <si>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</si>
  <si>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</si>
  <si>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</si>
  <si>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</si>
  <si>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</si>
  <si>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</si>
  <si>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</si>
  <si>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</si>
  <si>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</si>
  <si>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</si>
  <si>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</si>
  <si>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</si>
  <si>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</si>
  <si>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</si>
  <si>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</si>
  <si>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</si>
  <si>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</si>
  <si>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</si>
  <si>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</si>
  <si>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</si>
  <si>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</si>
  <si>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</si>
  <si>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</si>
  <si>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</si>
  <si>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</si>
  <si>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</si>
  <si>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</si>
  <si>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</si>
  <si>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</si>
  <si>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</si>
  <si>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</si>
  <si>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</si>
  <si>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</si>
  <si>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</si>
  <si>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</si>
  <si>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</si>
  <si>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</si>
  <si>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</si>
  <si>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</si>
  <si>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</si>
  <si>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</si>
  <si>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</si>
  <si>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</si>
  <si>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</si>
  <si>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</si>
  <si>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</si>
  <si>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</si>
  <si>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</si>
  <si>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</si>
  <si>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</si>
  <si>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</si>
  <si>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</si>
  <si>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</si>
  <si>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</si>
  <si>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</si>
  <si>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</si>
  <si>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</si>
  <si>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</si>
  <si>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</si>
  <si>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</si>
  <si>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</si>
  <si>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</si>
  <si>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</si>
  <si>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</si>
  <si>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</si>
  <si>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</si>
  <si>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</si>
  <si>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</si>
  <si>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</si>
  <si>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</si>
  <si>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</si>
  <si>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</si>
  <si>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</si>
  <si>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</si>
  <si>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</si>
  <si>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</si>
  <si>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</si>
  <si>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</si>
  <si>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</si>
  <si>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</si>
  <si>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</si>
  <si>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</si>
  <si>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</si>
  <si>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</si>
  <si>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</si>
  <si>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</si>
  <si>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</si>
  <si>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</si>
  <si>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</si>
  <si>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</si>
  <si>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</si>
  <si>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</si>
  <si>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</si>
  <si>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</si>
  <si>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</si>
  <si>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</si>
  <si>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</si>
  <si>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</si>
  <si>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</si>
  <si>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</si>
  <si>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</si>
  <si>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</si>
  <si>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</si>
  <si>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</si>
  <si>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</si>
  <si>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</si>
  <si>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</si>
  <si>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</si>
  <si>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</si>
  <si>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</si>
  <si>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</si>
  <si>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</si>
  <si>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</si>
  <si>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</si>
  <si>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</si>
  <si>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</si>
  <si>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</si>
  <si>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</si>
  <si>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</si>
  <si>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</si>
  <si>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</si>
  <si>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</si>
  <si>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</si>
  <si>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</si>
  <si>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</si>
  <si>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</si>
  <si>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</si>
  <si>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</si>
  <si>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</si>
  <si>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</si>
  <si>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</si>
  <si>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</si>
  <si>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</si>
  <si>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</si>
  <si>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</si>
  <si>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</si>
  <si>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</si>
  <si>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</si>
  <si>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</si>
  <si>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</si>
  <si>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</si>
  <si>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</si>
  <si>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</si>
  <si>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</si>
  <si>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</si>
  <si>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</si>
  <si>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</si>
  <si>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</si>
  <si>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</si>
  <si>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</si>
  <si>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</si>
  <si>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</si>
  <si>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</si>
  <si>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</si>
  <si>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</si>
  <si>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</si>
  <si>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</si>
  <si>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</si>
  <si>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</si>
  <si>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</si>
  <si>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</si>
  <si>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</si>
  <si>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</si>
  <si>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</si>
  <si>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</si>
  <si>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</si>
  <si>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</si>
  <si>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</si>
  <si>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</si>
  <si>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</si>
  <si>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</si>
  <si>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</si>
  <si>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</si>
  <si>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</si>
  <si>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</si>
  <si>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</si>
  <si>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</si>
  <si>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</si>
  <si>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</si>
  <si>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</si>
  <si>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</si>
  <si>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</si>
  <si>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</si>
  <si>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</si>
  <si>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</si>
  <si>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</si>
  <si>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</si>
  <si>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</si>
  <si>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</si>
  <si>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</si>
  <si>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</si>
  <si>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</si>
  <si>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</si>
  <si>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</si>
  <si>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</si>
  <si>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</si>
  <si>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</si>
  <si>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</si>
  <si>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</si>
  <si>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</si>
  <si>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</si>
  <si>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</si>
  <si>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</si>
  <si>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</si>
  <si>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</si>
  <si>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</si>
  <si>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</si>
  <si>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</si>
  <si>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</si>
  <si>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</si>
  <si>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</si>
  <si>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</si>
  <si>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</si>
  <si>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</si>
  <si>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</si>
  <si>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</si>
  <si>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</si>
  <si>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</si>
  <si>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</si>
  <si>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</si>
  <si>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</si>
  <si>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</si>
  <si>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</si>
  <si>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</si>
  <si>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</si>
  <si>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</si>
  <si>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</si>
  <si>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</si>
  <si>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</si>
  <si>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</si>
  <si>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</si>
  <si>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</si>
  <si>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</si>
  <si>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</si>
  <si>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</si>
  <si>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</si>
  <si>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</si>
  <si>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</si>
  <si>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</si>
  <si>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</si>
  <si>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</si>
  <si>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</si>
  <si>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</si>
  <si>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</si>
  <si>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</si>
  <si>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</si>
  <si>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</si>
  <si>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</si>
  <si>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</si>
  <si>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</si>
  <si>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</si>
  <si>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</si>
  <si>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</si>
  <si>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</si>
  <si>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</si>
  <si>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</si>
  <si>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</si>
  <si>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</si>
  <si>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</si>
  <si>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</si>
  <si>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</si>
  <si>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</si>
  <si>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</si>
  <si>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</si>
  <si>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</si>
  <si>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</si>
  <si>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</si>
  <si>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</si>
  <si>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</si>
  <si>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</si>
  <si>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</si>
  <si>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</si>
  <si>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</si>
  <si>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</si>
  <si>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</si>
  <si>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</si>
  <si>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</si>
  <si>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</si>
  <si>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</si>
  <si>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</si>
  <si>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</si>
  <si>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</si>
  <si>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</si>
  <si>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</si>
  <si>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</si>
  <si>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</si>
  <si>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</si>
  <si>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</si>
  <si>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</si>
  <si>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</si>
  <si>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</si>
  <si>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</si>
  <si>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</si>
  <si>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</si>
  <si>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</si>
  <si>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</si>
  <si>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</si>
  <si>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</si>
  <si>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</si>
  <si>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</si>
  <si>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</si>
  <si>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</si>
  <si>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</si>
  <si>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</si>
  <si>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</si>
  <si>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</si>
  <si>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</si>
  <si>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</si>
  <si>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</si>
  <si>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</si>
  <si>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</si>
  <si>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</si>
  <si>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</si>
  <si>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</si>
  <si>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</si>
  <si>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</si>
  <si>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</si>
  <si>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</si>
  <si>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</si>
  <si>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</si>
  <si>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</si>
  <si>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</si>
  <si>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</si>
  <si>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</si>
  <si>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</si>
  <si>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</si>
  <si>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</si>
  <si>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</si>
  <si>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</si>
  <si>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</si>
  <si>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</si>
  <si>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</si>
  <si>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</si>
  <si>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</si>
  <si>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</si>
  <si>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</si>
  <si>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</si>
  <si>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</si>
  <si>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</si>
  <si>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</si>
  <si>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</si>
  <si>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</si>
  <si>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</si>
  <si>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</si>
  <si>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</si>
  <si>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</si>
  <si>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</si>
  <si>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</si>
  <si>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</si>
  <si>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</si>
  <si>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</si>
  <si>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</si>
  <si>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</si>
  <si>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</si>
  <si>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</si>
  <si>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</si>
  <si>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</si>
  <si>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</si>
  <si>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</si>
  <si>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</si>
  <si>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</si>
  <si>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</si>
  <si>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</si>
  <si>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</si>
  <si>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</si>
  <si>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</si>
  <si>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</si>
  <si>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</si>
  <si>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</si>
  <si>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</si>
  <si>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</si>
  <si>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</si>
  <si>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</si>
  <si>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</si>
  <si>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</si>
  <si>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</si>
  <si>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</si>
  <si>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</si>
  <si>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</si>
  <si>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</si>
  <si>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</si>
  <si>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</si>
  <si>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</si>
  <si>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</si>
  <si>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</si>
  <si>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</si>
  <si>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</si>
  <si>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</si>
  <si>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</si>
  <si>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</si>
  <si>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</si>
  <si>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</si>
  <si>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</si>
  <si>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</si>
  <si>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</si>
  <si>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</si>
  <si>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</si>
  <si>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</si>
  <si>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</si>
  <si>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</si>
  <si>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</si>
  <si>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</si>
  <si>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</si>
  <si>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</si>
  <si>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</si>
  <si>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</si>
  <si>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</si>
  <si>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</si>
  <si>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</si>
  <si>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</si>
  <si>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</si>
  <si>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</si>
  <si>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</si>
  <si>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</si>
  <si>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</si>
  <si>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</si>
  <si>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</si>
  <si>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</si>
  <si>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</si>
  <si>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</si>
  <si>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</si>
  <si>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</si>
  <si>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</si>
  <si>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</si>
  <si>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</si>
  <si>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</si>
  <si>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</si>
  <si>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</si>
  <si>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</si>
  <si>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</si>
  <si>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</si>
  <si>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</si>
  <si>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</si>
  <si>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</si>
  <si>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</si>
  <si>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</si>
  <si>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</si>
  <si>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</si>
  <si>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</si>
  <si>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</si>
  <si>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</si>
  <si>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</si>
  <si>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</si>
  <si>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</si>
  <si>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</si>
  <si>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</si>
  <si>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</si>
  <si>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</si>
  <si>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</si>
  <si>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</si>
  <si>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</si>
  <si>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</si>
  <si>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</si>
  <si>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</si>
  <si>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</si>
  <si>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</si>
  <si>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</si>
  <si>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</si>
  <si>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</si>
  <si>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</si>
  <si>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</si>
  <si>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</si>
  <si>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</si>
  <si>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</si>
  <si>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</si>
  <si>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</si>
  <si>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</si>
  <si>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</si>
  <si>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</si>
  <si>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</si>
  <si>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</si>
  <si>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</si>
  <si>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</si>
  <si>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</si>
  <si>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</si>
  <si>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</si>
  <si>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</si>
  <si>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</si>
  <si>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</si>
  <si>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</si>
  <si>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</si>
  <si>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</si>
  <si>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</si>
  <si>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</si>
  <si>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</si>
  <si>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</si>
  <si>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</si>
  <si>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</si>
  <si>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</si>
  <si>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</si>
  <si>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</si>
  <si>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</si>
  <si>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</si>
  <si>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</si>
  <si>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</si>
  <si>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</si>
  <si>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</si>
  <si>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</si>
  <si>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</si>
  <si>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</si>
  <si>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</si>
  <si>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</si>
  <si>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</si>
  <si>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</si>
  <si>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</si>
  <si>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</si>
  <si>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</si>
  <si>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</si>
  <si>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</si>
  <si>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</si>
  <si>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</si>
  <si>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</si>
  <si>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</si>
  <si>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</si>
  <si>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</si>
  <si>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</si>
  <si>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</si>
  <si>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</si>
  <si>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</si>
  <si>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</si>
  <si>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</si>
  <si>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</si>
  <si>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</si>
  <si>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</si>
  <si>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</si>
  <si>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</si>
  <si>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</si>
  <si>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</si>
  <si>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</si>
  <si>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</si>
  <si>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</si>
  <si>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</si>
  <si>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</si>
  <si>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</si>
  <si>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</si>
  <si>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</si>
  <si>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</si>
  <si>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</si>
  <si>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</si>
  <si>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</si>
  <si>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</si>
  <si>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</si>
  <si>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</si>
  <si>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</si>
  <si>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</si>
  <si>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</si>
  <si>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</si>
  <si>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</si>
  <si>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</si>
  <si>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</si>
  <si>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</si>
  <si>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</si>
  <si>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</si>
  <si>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</si>
  <si>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</si>
  <si>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</si>
  <si>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</si>
  <si>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</si>
  <si>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</si>
  <si>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</si>
  <si>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</si>
  <si>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</si>
  <si>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</si>
  <si>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</si>
  <si>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</si>
  <si>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</si>
  <si>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</si>
  <si>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</si>
  <si>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</si>
  <si>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</si>
  <si>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</si>
  <si>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</si>
  <si>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</si>
  <si>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</si>
  <si>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</si>
  <si>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</si>
  <si>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</si>
  <si>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</si>
  <si>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</si>
  <si>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</si>
  <si>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</si>
  <si>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</si>
  <si>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</si>
  <si>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</si>
  <si>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</si>
  <si>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</si>
  <si>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</si>
  <si>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</si>
  <si>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</si>
  <si>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</si>
  <si>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</si>
  <si>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</si>
  <si>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</si>
  <si>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</si>
  <si>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</si>
  <si>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</si>
  <si>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</si>
  <si>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</si>
  <si>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</si>
  <si>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</si>
  <si>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</si>
  <si>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</si>
  <si>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</si>
  <si>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</si>
  <si>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</si>
  <si>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</si>
  <si>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</si>
  <si>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</si>
  <si>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</si>
  <si>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</si>
  <si>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</si>
  <si>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</si>
  <si>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</si>
  <si>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</si>
  <si>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</si>
  <si>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</si>
  <si>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</si>
  <si>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</si>
  <si>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</si>
  <si>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</si>
  <si>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</si>
  <si>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</si>
  <si>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</si>
  <si>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</si>
  <si>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</si>
  <si>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</si>
  <si>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</si>
  <si>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</si>
  <si>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</si>
  <si>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</si>
  <si>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</si>
  <si>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</si>
  <si>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</si>
  <si>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</si>
  <si>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</si>
  <si>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</si>
  <si>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</si>
  <si>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</si>
  <si>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</si>
  <si>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</si>
  <si>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</si>
  <si>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</si>
  <si>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</si>
  <si>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</si>
  <si>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</si>
  <si>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</si>
  <si>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</si>
  <si>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</si>
  <si>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</si>
  <si>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</si>
  <si>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</si>
  <si>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</si>
  <si>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</si>
  <si>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</si>
  <si>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</si>
  <si>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</si>
  <si>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</si>
  <si>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</si>
  <si>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</si>
  <si>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</si>
  <si>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</si>
  <si>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</si>
  <si>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</si>
  <si>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</si>
  <si>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</si>
  <si>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</si>
  <si>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</si>
  <si>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</si>
  <si>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</si>
  <si>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</si>
  <si>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</si>
  <si>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</si>
  <si>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</si>
  <si>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</si>
  <si>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</si>
  <si>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</si>
  <si>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</si>
  <si>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</si>
  <si>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</si>
  <si>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</si>
  <si>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</si>
  <si>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</si>
  <si>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</si>
  <si>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</si>
  <si>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</si>
  <si>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</si>
  <si>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</si>
  <si>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</si>
  <si>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</si>
  <si>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</si>
  <si>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</si>
  <si>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</si>
  <si>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</si>
  <si>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</si>
  <si>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</si>
  <si>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</si>
  <si>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</si>
  <si>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</si>
  <si>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</si>
  <si>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</si>
  <si>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</si>
  <si>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</si>
  <si>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</si>
  <si>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</si>
  <si>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</si>
  <si>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</si>
  <si>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</si>
  <si>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</si>
  <si>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</si>
  <si>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</si>
  <si>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</si>
  <si>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</si>
  <si>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</si>
  <si>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</si>
  <si>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</si>
  <si>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</si>
  <si>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</si>
  <si>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</si>
  <si>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</si>
  <si>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</si>
  <si>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</si>
  <si>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</si>
  <si>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</si>
  <si>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</si>
  <si>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</si>
  <si>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</si>
  <si>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</si>
  <si>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</si>
  <si>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</si>
  <si>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</si>
  <si>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</si>
  <si>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</si>
  <si>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</si>
  <si>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</si>
  <si>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</si>
  <si>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</si>
  <si>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</si>
  <si>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</si>
  <si>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</si>
  <si>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</si>
  <si>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</si>
  <si>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</si>
  <si>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</si>
  <si>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</si>
  <si>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</si>
  <si>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</si>
  <si>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</si>
  <si>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</si>
  <si>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</si>
  <si>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</si>
  <si>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</si>
  <si>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</si>
  <si>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</si>
  <si>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</si>
  <si>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</si>
  <si>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</si>
  <si>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</si>
  <si>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</si>
  <si>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</si>
  <si>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</si>
  <si>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</si>
  <si>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</si>
  <si>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</si>
  <si>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</si>
  <si>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</si>
  <si>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</si>
  <si>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</si>
  <si>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</si>
  <si>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</si>
  <si>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</si>
  <si>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</si>
  <si>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</si>
  <si>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</si>
  <si>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</si>
  <si>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</si>
  <si>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</si>
  <si>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</si>
  <si>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</si>
  <si>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</si>
  <si>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</si>
  <si>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</si>
  <si>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</si>
  <si>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</si>
  <si>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</si>
  <si>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</si>
  <si>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</si>
  <si>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</si>
  <si>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</si>
  <si>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</si>
  <si>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</si>
  <si>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</si>
  <si>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</si>
  <si>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</si>
  <si>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</si>
  <si>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</si>
  <si>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</si>
  <si>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</si>
  <si>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</si>
  <si>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</si>
  <si>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</si>
  <si>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</si>
  <si>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</si>
  <si>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</si>
  <si>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</si>
  <si>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</si>
  <si>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</si>
  <si>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</si>
  <si>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</si>
  <si>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</si>
  <si>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</si>
  <si>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</si>
  <si>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</si>
  <si>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</si>
  <si>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</si>
  <si>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</si>
  <si>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</si>
  <si>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</si>
  <si>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</si>
  <si>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</si>
  <si>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</si>
  <si>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</si>
  <si>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</si>
  <si>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</si>
  <si>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</si>
  <si>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</si>
  <si>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</si>
  <si>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</si>
  <si>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</si>
  <si>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</si>
  <si>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</si>
  <si>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</si>
  <si>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</si>
  <si>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</si>
  <si>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</si>
  <si>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</si>
  <si>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</si>
  <si>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</si>
  <si>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</si>
  <si>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</si>
  <si>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</si>
  <si>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</si>
  <si>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</si>
  <si>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</si>
  <si>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</si>
  <si>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</si>
  <si>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</si>
  <si>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</si>
  <si>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</si>
  <si>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</si>
  <si>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</si>
  <si>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</si>
  <si>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</si>
  <si>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</si>
  <si>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</si>
  <si>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</si>
  <si>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</si>
  <si>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</si>
  <si>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</si>
  <si>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</si>
  <si>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</si>
  <si>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</si>
  <si>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</si>
  <si>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</si>
  <si>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</si>
  <si>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</si>
  <si>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</si>
  <si>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</si>
  <si>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</si>
  <si>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</si>
  <si>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</si>
  <si>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</si>
  <si>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</si>
  <si>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</si>
  <si>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</si>
  <si>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</si>
  <si>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</si>
  <si>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</si>
  <si>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</si>
  <si>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</si>
  <si>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</si>
  <si>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</si>
  <si>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</si>
  <si>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</si>
  <si>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</si>
  <si>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</si>
  <si>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</si>
  <si>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</si>
  <si>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</si>
  <si>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</si>
  <si>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</si>
  <si>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</si>
  <si>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</si>
  <si>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</si>
  <si>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</si>
  <si>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</si>
  <si>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</si>
  <si>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</si>
  <si>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</si>
  <si>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</si>
  <si>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</si>
  <si>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</si>
  <si>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</si>
  <si>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</si>
  <si>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</si>
  <si>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</si>
  <si>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</si>
  <si>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</si>
  <si>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</si>
  <si>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</si>
  <si>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</si>
  <si>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</si>
  <si>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</si>
  <si>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</si>
  <si>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</si>
  <si>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</si>
  <si>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</si>
  <si>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</si>
  <si>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</si>
  <si>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</si>
  <si>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</si>
  <si>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</si>
  <si>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</si>
  <si>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</si>
  <si>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</si>
  <si>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</si>
  <si>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</si>
  <si>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</si>
  <si>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</si>
  <si>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</si>
  <si>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</si>
  <si>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</si>
  <si>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</si>
  <si>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</si>
  <si>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</si>
  <si>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</si>
  <si>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</si>
  <si>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</si>
  <si>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</si>
  <si>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</si>
  <si>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</si>
  <si>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</si>
  <si>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</si>
  <si>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</si>
  <si>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</si>
  <si>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</si>
  <si>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</si>
  <si>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</si>
  <si>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</si>
  <si>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</si>
  <si>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</si>
  <si>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</si>
  <si>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</si>
  <si>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</si>
  <si>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</si>
  <si>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</si>
  <si>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</si>
  <si>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</si>
  <si>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</si>
  <si>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</si>
  <si>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</si>
  <si>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</si>
  <si>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</si>
  <si>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</si>
  <si>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</si>
  <si>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</si>
  <si>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</si>
  <si>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</si>
  <si>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</si>
  <si>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</si>
  <si>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</si>
  <si>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</si>
  <si>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</si>
  <si>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</si>
  <si>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</si>
  <si>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</si>
  <si>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</si>
  <si>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</si>
  <si>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</si>
  <si>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</si>
  <si>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</si>
  <si>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</si>
  <si>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</si>
  <si>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</si>
  <si>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</si>
  <si>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</si>
  <si>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</si>
  <si>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</si>
  <si>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</si>
  <si>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</si>
  <si>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</si>
  <si>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</si>
  <si>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</si>
  <si>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</si>
  <si>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</si>
  <si>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</si>
  <si>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</si>
  <si>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</si>
  <si>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</si>
  <si>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</si>
  <si>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</si>
  <si>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</si>
  <si>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</si>
  <si>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</si>
  <si>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</si>
  <si>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</si>
  <si>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</si>
  <si>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</si>
  <si>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</si>
  <si>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</si>
  <si>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</si>
  <si>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</si>
  <si>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</si>
  <si>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</si>
  <si>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</si>
  <si>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</si>
  <si>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</si>
  <si>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</si>
  <si>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</si>
  <si>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</si>
  <si>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</si>
  <si>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</si>
  <si>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</si>
  <si>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</si>
  <si>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</si>
  <si>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</si>
  <si>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</si>
  <si>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</si>
  <si>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</si>
  <si>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</si>
  <si>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</si>
  <si>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</si>
  <si>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</si>
  <si>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</si>
  <si>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</si>
  <si>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</si>
  <si>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</si>
  <si>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</si>
  <si>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</si>
  <si>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</si>
  <si>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</si>
  <si>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</si>
  <si>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</si>
  <si>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</si>
  <si>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</si>
  <si>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</si>
  <si>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</si>
  <si>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</si>
  <si>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</si>
  <si>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</si>
  <si>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</si>
  <si>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</si>
  <si>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</si>
  <si>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</si>
  <si>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</si>
  <si>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</si>
  <si>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</si>
  <si>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</si>
  <si>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</si>
  <si>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</si>
  <si>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</si>
  <si>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</si>
  <si>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</si>
  <si>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</si>
  <si>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</si>
  <si>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</si>
  <si>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</si>
  <si>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</si>
  <si>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</si>
  <si>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</si>
  <si>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</si>
  <si>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</si>
  <si>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</si>
  <si>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</si>
  <si>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</si>
  <si>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</si>
  <si>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</si>
  <si>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</si>
  <si>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</si>
  <si>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</si>
  <si>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</si>
  <si>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</si>
  <si>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</si>
  <si>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</si>
  <si>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</si>
  <si>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</si>
  <si>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</si>
  <si>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</si>
  <si>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</si>
  <si>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</si>
  <si>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</si>
  <si>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</si>
  <si>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</si>
  <si>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</si>
  <si>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</si>
  <si>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</si>
  <si>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</si>
  <si>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</si>
  <si>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</si>
  <si>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</si>
  <si>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</si>
  <si>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</si>
  <si>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</si>
  <si>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</si>
  <si>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</si>
  <si>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</si>
  <si>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</si>
  <si>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</si>
  <si>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</si>
  <si>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</si>
  <si>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</si>
  <si>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</si>
  <si>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</si>
  <si>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</si>
  <si>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</si>
  <si>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</si>
  <si>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</si>
  <si>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</si>
  <si>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</si>
  <si>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</si>
  <si>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</si>
  <si>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</si>
  <si>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</si>
  <si>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</si>
  <si>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</si>
  <si>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</si>
  <si>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</si>
  <si>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</si>
  <si>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</si>
  <si>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</si>
  <si>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</si>
  <si>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</si>
  <si>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</si>
  <si>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</si>
  <si>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</si>
  <si>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</si>
  <si>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</si>
  <si>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</si>
  <si>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</si>
  <si>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</si>
  <si>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</si>
  <si>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</si>
  <si>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</si>
  <si>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</si>
  <si>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</si>
  <si>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</si>
  <si>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</si>
  <si>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</si>
  <si>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</si>
  <si>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</si>
  <si>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</si>
  <si>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</si>
  <si>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</si>
  <si>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</si>
  <si>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</si>
  <si>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</si>
  <si>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</si>
  <si>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</si>
  <si>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</si>
  <si>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</si>
  <si>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</si>
  <si>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</si>
  <si>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</si>
  <si>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</si>
  <si>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</si>
  <si>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</si>
  <si>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</si>
  <si>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</si>
  <si>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</si>
  <si>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</si>
  <si>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</si>
  <si>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</si>
  <si>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</si>
  <si>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</si>
  <si>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</si>
  <si>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</si>
  <si>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</si>
  <si>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</si>
  <si>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</si>
  <si>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</si>
  <si>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</si>
  <si>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</si>
  <si>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</si>
  <si>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</si>
  <si>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</si>
  <si>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</si>
  <si>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</si>
  <si>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</si>
  <si>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</si>
  <si>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</si>
  <si>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</si>
  <si>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</si>
  <si>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</si>
  <si>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</si>
  <si>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</si>
  <si>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</si>
  <si>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</si>
  <si>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</si>
  <si>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</si>
  <si>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</si>
  <si>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</si>
  <si>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</si>
  <si>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</si>
  <si>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</si>
  <si>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</si>
  <si>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</si>
  <si>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</si>
  <si>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</si>
  <si>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</si>
  <si>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</si>
  <si>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</si>
  <si>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</si>
  <si>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</si>
  <si>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</si>
  <si>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</si>
  <si>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</si>
  <si>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</si>
  <si>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</si>
  <si>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</si>
  <si>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</si>
  <si>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</si>
  <si>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</si>
  <si>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</si>
  <si>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</si>
  <si>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</si>
  <si>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</si>
  <si>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</si>
  <si>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</si>
  <si>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</si>
  <si>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</si>
  <si>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</si>
  <si>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</si>
  <si>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</si>
  <si>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</si>
  <si>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</si>
  <si>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</si>
  <si>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</si>
  <si>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</si>
  <si>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</si>
  <si>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</si>
  <si>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</si>
  <si>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</si>
  <si>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</si>
  <si>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</si>
  <si>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</si>
  <si>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</si>
  <si>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</si>
  <si>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</si>
  <si>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</si>
  <si>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</si>
  <si>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</si>
  <si>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</si>
  <si>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</si>
  <si>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</si>
  <si>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</si>
  <si>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</si>
  <si>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</si>
  <si>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</si>
  <si>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</si>
  <si>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</si>
  <si>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</si>
  <si>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</si>
  <si>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</si>
  <si>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</si>
  <si>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</si>
  <si>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</si>
  <si>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</si>
  <si>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</si>
  <si>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</si>
  <si>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</si>
  <si>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</si>
  <si>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</si>
  <si>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</si>
  <si>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</si>
  <si>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</si>
  <si>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</si>
  <si>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</si>
  <si>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</si>
  <si>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</si>
  <si>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</si>
  <si>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</si>
  <si>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</si>
  <si>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</si>
  <si>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</si>
  <si>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</si>
  <si>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</si>
  <si>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</si>
  <si>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</si>
  <si>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</si>
  <si>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</si>
  <si>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</si>
  <si>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</si>
  <si>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</si>
  <si>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</si>
  <si>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</si>
  <si>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</si>
  <si>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</si>
  <si>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</si>
  <si>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</si>
  <si>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</si>
  <si>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</si>
  <si>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</si>
  <si>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</si>
  <si>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</si>
  <si>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</si>
  <si>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</si>
  <si>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</si>
  <si>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</si>
  <si>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</si>
  <si>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</si>
  <si>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</si>
  <si>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</si>
  <si>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</si>
  <si>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</si>
  <si>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</si>
  <si>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</si>
  <si>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</si>
  <si>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</si>
  <si>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</si>
  <si>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</si>
  <si>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</si>
  <si>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</si>
  <si>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</si>
  <si>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</si>
  <si>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</si>
  <si>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</si>
  <si>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</si>
  <si>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</si>
  <si>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</si>
  <si>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</si>
  <si>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</si>
  <si>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</si>
  <si>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</si>
  <si>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</si>
  <si>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</si>
  <si>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</si>
  <si>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</si>
  <si>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</si>
  <si>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</si>
  <si>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</si>
  <si>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</si>
  <si>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</si>
  <si>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</si>
  <si>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</si>
  <si>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</si>
  <si>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</si>
  <si>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</si>
  <si>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</si>
  <si>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</si>
  <si>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</si>
  <si>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</si>
  <si>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</si>
  <si>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</si>
  <si>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</si>
  <si>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</si>
  <si>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</si>
  <si>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</si>
  <si>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</si>
  <si>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</si>
  <si>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</si>
  <si>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</si>
  <si>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</si>
  <si>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</si>
  <si>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</si>
  <si>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</si>
  <si>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</si>
  <si>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</si>
  <si>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</si>
  <si>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</si>
  <si>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</si>
  <si>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</si>
  <si>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</si>
  <si>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</si>
  <si>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</si>
  <si>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</si>
  <si>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</si>
  <si>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</si>
  <si>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</si>
  <si>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</si>
  <si>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</si>
  <si>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</si>
  <si>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</si>
  <si>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</si>
  <si>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</si>
  <si>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</si>
  <si>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</si>
  <si>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</si>
  <si>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</si>
  <si>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</si>
  <si>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</si>
  <si>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</si>
  <si>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</si>
  <si>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</si>
  <si>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</si>
  <si>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</si>
  <si>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</si>
  <si>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</si>
  <si>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</si>
  <si>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</si>
  <si>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</si>
  <si>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</si>
  <si>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</si>
  <si>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</si>
  <si>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</si>
  <si>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</si>
  <si>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</si>
  <si>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</si>
  <si>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</si>
  <si>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</si>
  <si>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</si>
  <si>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</si>
  <si>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</si>
  <si>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</si>
  <si>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</si>
  <si>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</si>
  <si>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</si>
  <si>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</si>
  <si>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</si>
  <si>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</si>
  <si>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</si>
  <si>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</si>
  <si>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</si>
  <si>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</si>
  <si>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</si>
  <si>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</si>
  <si>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</si>
  <si>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</si>
  <si>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</si>
  <si>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</si>
  <si>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</si>
  <si>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</si>
  <si>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</si>
  <si>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</si>
  <si>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</si>
  <si>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</si>
  <si>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</si>
  <si>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</si>
  <si>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</si>
  <si>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</si>
  <si>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</si>
  <si>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</si>
  <si>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</si>
  <si>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</si>
  <si>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</si>
  <si>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</si>
  <si>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</si>
  <si>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</si>
  <si>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</si>
  <si>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</si>
  <si>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</si>
  <si>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</si>
  <si>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</si>
  <si>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</si>
  <si>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</si>
  <si>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</si>
  <si>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</si>
  <si>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</si>
  <si>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</si>
  <si>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</si>
  <si>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</si>
  <si>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</si>
  <si>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</si>
  <si>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</si>
  <si>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</si>
  <si>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</si>
  <si>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</si>
  <si>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</si>
  <si>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</si>
  <si>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</si>
  <si>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</si>
  <si>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</si>
  <si>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</si>
  <si>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</si>
  <si>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</si>
  <si>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</si>
  <si>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</si>
  <si>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</si>
  <si>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</si>
  <si>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</si>
  <si>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</si>
  <si>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</si>
  <si>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</si>
  <si>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</si>
  <si>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</si>
  <si>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</si>
  <si>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</si>
  <si>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</si>
  <si>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</si>
  <si>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</si>
  <si>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</si>
  <si>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</si>
  <si>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</si>
  <si>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</si>
  <si>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</si>
  <si>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</si>
  <si>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</si>
  <si>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</si>
  <si>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</si>
  <si>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</si>
  <si>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</si>
  <si>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</si>
  <si>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</si>
  <si>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</si>
  <si>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</si>
  <si>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</si>
  <si>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</si>
  <si>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</si>
  <si>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</si>
  <si>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</si>
  <si>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</si>
  <si>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</si>
  <si>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</si>
  <si>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</si>
  <si>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</si>
  <si>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</si>
  <si>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</si>
  <si>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</si>
  <si>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</si>
  <si>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</si>
  <si>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</si>
  <si>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</si>
  <si>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</si>
  <si>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</si>
  <si>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</si>
  <si>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</si>
  <si>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</si>
  <si>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</si>
  <si>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</si>
  <si>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</si>
  <si>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</si>
  <si>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</si>
  <si>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</si>
  <si>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</si>
  <si>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</si>
  <si>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</si>
  <si>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</si>
  <si>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</si>
  <si>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</si>
  <si>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</si>
  <si>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</si>
  <si>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</si>
  <si>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</si>
  <si>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</si>
  <si>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</si>
  <si>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</si>
  <si>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</si>
  <si>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</si>
  <si>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</si>
  <si>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</si>
  <si>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</si>
  <si>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</si>
  <si>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</si>
  <si>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</si>
  <si>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</si>
  <si>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</si>
  <si>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</si>
  <si>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</si>
  <si>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</si>
  <si>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</si>
  <si>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</si>
  <si>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</si>
  <si>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</si>
  <si>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</si>
  <si>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</si>
  <si>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</si>
  <si>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</si>
  <si>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</si>
  <si>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</si>
  <si>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</si>
  <si>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</si>
  <si>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</si>
  <si>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</si>
  <si>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</si>
  <si>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</si>
  <si>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</si>
  <si>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</si>
  <si>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</si>
  <si>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</si>
  <si>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</si>
  <si>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</si>
  <si>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</si>
  <si>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</si>
  <si>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</si>
  <si>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</si>
  <si>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</si>
  <si>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</si>
  <si>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</si>
  <si>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</si>
  <si>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</si>
  <si>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</si>
  <si>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</si>
  <si>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</si>
  <si>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</si>
  <si>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</si>
  <si>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</si>
  <si>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</si>
  <si>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</si>
  <si>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</si>
  <si>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</si>
  <si>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</si>
  <si>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</si>
  <si>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</si>
  <si>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</si>
  <si>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</si>
  <si>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</si>
  <si>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</si>
  <si>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</si>
  <si>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</si>
  <si>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</si>
  <si>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</si>
  <si>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</si>
  <si>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</si>
  <si>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</si>
  <si>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</si>
  <si>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</si>
  <si>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</si>
  <si>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</si>
  <si>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</si>
  <si>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</si>
  <si>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</si>
  <si>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</si>
  <si>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</si>
  <si>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</si>
  <si>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</si>
  <si>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</si>
  <si>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</si>
  <si>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</si>
  <si>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</si>
  <si>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</si>
  <si>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</si>
  <si>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</si>
  <si>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</si>
  <si>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</si>
  <si>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</si>
  <si>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</si>
  <si>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</si>
  <si>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</si>
  <si>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</si>
  <si>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</si>
  <si>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</si>
  <si>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</si>
  <si>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</si>
  <si>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</si>
  <si>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</si>
  <si>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</si>
  <si>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</si>
  <si>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</si>
  <si>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</si>
  <si>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</si>
  <si>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</si>
  <si>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</si>
  <si>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</si>
  <si>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</si>
  <si>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</si>
  <si>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</si>
  <si>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</si>
  <si>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</si>
  <si>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</si>
  <si>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</si>
  <si>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</si>
  <si>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</si>
  <si>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</si>
  <si>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</si>
  <si>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</si>
  <si>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</si>
  <si>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</si>
  <si>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</si>
  <si>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</si>
  <si>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</si>
  <si>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</si>
  <si>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</si>
  <si>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</si>
  <si>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</si>
  <si>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</si>
  <si>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</si>
  <si>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</si>
  <si>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</si>
  <si>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</si>
  <si>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</si>
  <si>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</si>
  <si>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</si>
  <si>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</si>
  <si>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</si>
  <si>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</si>
  <si>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</si>
  <si>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</si>
  <si>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</si>
  <si>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</si>
  <si>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</si>
  <si>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</si>
  <si>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</si>
  <si>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</si>
  <si>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</si>
  <si>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</si>
  <si>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</si>
  <si>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</si>
  <si>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</si>
  <si>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</si>
  <si>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</si>
  <si>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</si>
  <si>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</si>
  <si>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</si>
  <si>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</si>
  <si>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</si>
  <si>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</si>
  <si>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</si>
  <si>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</si>
  <si>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</si>
  <si>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</si>
  <si>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</si>
  <si>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</si>
  <si>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</si>
  <si>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</si>
  <si>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</si>
  <si>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</si>
  <si>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</si>
  <si>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</si>
  <si>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</si>
  <si>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</si>
  <si>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</si>
  <si>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</si>
  <si>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</si>
  <si>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</si>
  <si>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</si>
  <si>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</si>
  <si>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</si>
  <si>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</si>
  <si>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</si>
  <si>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</si>
  <si>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</si>
  <si>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</si>
  <si>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</si>
  <si>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</si>
  <si>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</si>
  <si>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</si>
  <si>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</si>
  <si>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</si>
  <si>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</si>
  <si>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</si>
  <si>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</si>
  <si>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</si>
  <si>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</si>
  <si>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</si>
  <si>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</si>
  <si>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</si>
  <si>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</si>
  <si>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</si>
  <si>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</si>
  <si>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</si>
  <si>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</si>
  <si>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</si>
  <si>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</si>
  <si>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</si>
  <si>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</si>
  <si>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</si>
  <si>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</si>
  <si>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</si>
  <si>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</si>
  <si>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</si>
  <si>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</si>
  <si>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</si>
  <si>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</si>
  <si>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</si>
  <si>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</si>
  <si>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</si>
  <si>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</si>
  <si>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</si>
  <si>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</si>
  <si>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</si>
  <si>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</si>
  <si>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</si>
  <si>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</si>
  <si>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</si>
  <si>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</si>
  <si>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</si>
  <si>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</si>
  <si>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</si>
  <si>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</si>
  <si>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</si>
  <si>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</si>
  <si>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</si>
  <si>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</si>
  <si>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</si>
  <si>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</si>
  <si>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</si>
  <si>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</si>
  <si>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</si>
  <si>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</si>
  <si>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</si>
  <si>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</si>
  <si>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</si>
  <si>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</si>
  <si>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</si>
  <si>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</si>
  <si>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</si>
  <si>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</si>
  <si>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</si>
  <si>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</si>
  <si>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</si>
  <si>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</si>
  <si>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</si>
  <si>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</si>
  <si>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</si>
  <si>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</si>
  <si>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</si>
  <si>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</si>
  <si>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</si>
  <si>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</si>
  <si>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</si>
  <si>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</si>
  <si>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</si>
  <si>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</si>
  <si>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</si>
  <si>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</si>
  <si>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</si>
  <si>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</si>
  <si>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</si>
  <si>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</si>
  <si>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</si>
  <si>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</si>
  <si>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</si>
  <si>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</si>
  <si>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</si>
  <si>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</si>
  <si>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</si>
  <si>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</si>
  <si>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</si>
  <si>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</si>
  <si>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</si>
  <si>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</si>
  <si>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</si>
  <si>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</si>
  <si>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</si>
  <si>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</si>
  <si>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</si>
  <si>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</si>
  <si>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</si>
  <si>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</si>
  <si>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</si>
  <si>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</si>
  <si>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</si>
  <si>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</si>
  <si>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</si>
  <si>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</si>
  <si>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</si>
  <si>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</si>
  <si>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</si>
  <si>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</si>
  <si>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</si>
  <si>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</si>
  <si>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</si>
  <si>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</si>
  <si>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</si>
  <si>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</si>
  <si>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</si>
  <si>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</si>
  <si>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</si>
  <si>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</si>
  <si>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</si>
  <si>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</si>
  <si>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</si>
  <si>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</si>
  <si>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</si>
  <si>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</si>
  <si>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</si>
  <si>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</si>
  <si>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</si>
  <si>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</si>
  <si>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</si>
  <si>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</si>
  <si>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</si>
  <si>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</si>
  <si>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</si>
  <si>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</si>
  <si>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</si>
  <si>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</si>
  <si>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</si>
  <si>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</si>
  <si>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</si>
  <si>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</si>
  <si>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</si>
  <si>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</si>
  <si>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</si>
  <si>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</si>
  <si>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</si>
  <si>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</si>
  <si>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</si>
  <si>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</si>
  <si>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</si>
  <si>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</si>
  <si>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</si>
  <si>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</si>
  <si>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</si>
  <si>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</si>
  <si>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</si>
  <si>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</si>
  <si>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</si>
  <si>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</si>
  <si>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</si>
  <si>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</si>
  <si>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</si>
  <si>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</si>
  <si>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</si>
  <si>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</si>
  <si>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</si>
  <si>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</si>
  <si>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</si>
  <si>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</si>
  <si>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</si>
  <si>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</si>
  <si>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</si>
  <si>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</si>
  <si>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</si>
  <si>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</si>
  <si>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</si>
  <si>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</si>
  <si>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</si>
  <si>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</si>
  <si>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</si>
  <si>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</si>
  <si>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</si>
  <si>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</si>
  <si>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</si>
  <si>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</si>
  <si>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</si>
  <si>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</si>
  <si>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</si>
  <si>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</si>
  <si>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</si>
  <si>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</si>
  <si>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</si>
  <si>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</si>
  <si>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</si>
  <si>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</si>
  <si>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</si>
  <si>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</si>
  <si>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</si>
  <si>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</si>
  <si>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</si>
  <si>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</si>
  <si>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</si>
  <si>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</si>
  <si>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</si>
  <si>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</si>
  <si>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</si>
  <si>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</si>
  <si>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</si>
  <si>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</si>
  <si>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</si>
  <si>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</si>
  <si>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</si>
  <si>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</si>
  <si>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</si>
  <si>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</si>
  <si>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</si>
  <si>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</si>
  <si>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</si>
  <si>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</si>
  <si>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</si>
  <si>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</si>
  <si>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</si>
  <si>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</si>
  <si>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</si>
  <si>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</si>
  <si>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</si>
  <si>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</si>
  <si>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</si>
  <si>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</si>
  <si>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</si>
  <si>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</si>
  <si>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</si>
  <si>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</si>
  <si>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</si>
  <si>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</si>
  <si>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</si>
  <si>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</si>
  <si>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</si>
  <si>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</si>
  <si>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</si>
  <si>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</si>
  <si>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</si>
  <si>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</si>
  <si>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</si>
  <si>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</si>
  <si>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</si>
  <si>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</si>
  <si>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</si>
  <si>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</si>
  <si>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</si>
  <si>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</si>
  <si>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</si>
  <si>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</si>
  <si>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</si>
  <si>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</si>
  <si>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</si>
  <si>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</si>
  <si>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</si>
  <si>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</si>
  <si>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</si>
  <si>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</si>
  <si>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</si>
  <si>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</si>
  <si>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</si>
  <si>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</si>
  <si>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</si>
  <si>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</si>
  <si>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</si>
  <si>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</si>
  <si>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</si>
  <si>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</si>
  <si>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</si>
  <si>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</si>
  <si>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</si>
  <si>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</si>
  <si>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</si>
  <si>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</si>
  <si>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</si>
  <si>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</si>
  <si>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</si>
  <si>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</si>
  <si>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</si>
  <si>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</si>
  <si>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</si>
  <si>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</si>
  <si>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</si>
  <si>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</si>
  <si>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</si>
  <si>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</si>
  <si>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</si>
  <si>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</si>
  <si>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</si>
  <si>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</si>
  <si>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</si>
  <si>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</si>
  <si>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</si>
  <si>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</si>
  <si>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</si>
  <si>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</si>
  <si>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</si>
  <si>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</si>
  <si>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</si>
  <si>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</si>
  <si>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</si>
  <si>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</si>
  <si>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</si>
  <si>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</si>
  <si>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</si>
  <si>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</si>
  <si>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</si>
  <si>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</si>
  <si>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</si>
  <si>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</si>
  <si>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</si>
  <si>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</si>
  <si>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</si>
  <si>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</si>
  <si>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</si>
  <si>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</si>
  <si>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</si>
  <si>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</si>
  <si>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</si>
  <si>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</si>
  <si>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</si>
  <si>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</si>
  <si>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</si>
  <si>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</si>
  <si>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</si>
  <si>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</si>
  <si>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</si>
  <si>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</si>
  <si>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</si>
  <si>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</si>
  <si>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</si>
  <si>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</si>
  <si>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</si>
  <si>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</si>
  <si>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</si>
  <si>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</si>
  <si>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</si>
  <si>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</si>
  <si>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</si>
  <si>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</si>
  <si>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</si>
  <si>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</si>
  <si>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</si>
  <si>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</si>
  <si>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</si>
  <si>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</si>
  <si>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</si>
  <si>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</si>
  <si>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</si>
  <si>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</si>
  <si>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</si>
  <si>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</si>
  <si>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</si>
  <si>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</si>
  <si>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</si>
  <si>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</si>
  <si>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</si>
  <si>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</si>
  <si>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</si>
  <si>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</si>
  <si>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</si>
  <si>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</si>
  <si>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</si>
  <si>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</si>
  <si>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</si>
  <si>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</si>
  <si>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</si>
  <si>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</si>
  <si>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</si>
  <si>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</si>
  <si>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</si>
  <si>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</si>
  <si>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</si>
  <si>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</si>
  <si>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</si>
  <si>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</si>
  <si>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</si>
  <si>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</si>
  <si>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</si>
  <si>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</si>
  <si>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</si>
  <si>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</si>
  <si>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</si>
  <si>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</si>
  <si>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</si>
  <si>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</si>
  <si>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</si>
  <si>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</si>
  <si>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</si>
  <si>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</si>
  <si>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</si>
  <si>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</si>
  <si>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</si>
  <si>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</si>
  <si>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</si>
  <si>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</si>
  <si>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</si>
  <si>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</si>
  <si>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</si>
  <si>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</si>
  <si>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</si>
  <si>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</si>
  <si>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</si>
  <si>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</si>
  <si>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</si>
  <si>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</si>
  <si>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</si>
  <si>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</si>
  <si>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</si>
  <si>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</si>
  <si>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</si>
  <si>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</si>
  <si>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</si>
  <si>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</si>
  <si>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</si>
  <si>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</si>
  <si>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</si>
  <si>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</si>
  <si>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</si>
  <si>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</si>
  <si>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</si>
  <si>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</si>
  <si>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</si>
  <si>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</si>
  <si>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</si>
  <si>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</si>
  <si>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</si>
  <si>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</si>
  <si>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</si>
  <si>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</si>
  <si>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</si>
  <si>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</si>
  <si>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</si>
  <si>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</si>
  <si>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</si>
  <si>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</si>
  <si>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</si>
  <si>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</si>
  <si>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</si>
  <si>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</si>
  <si>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</si>
  <si>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</si>
  <si>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</si>
  <si>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</si>
  <si>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</si>
  <si>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</si>
  <si>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</si>
  <si>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</si>
  <si>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</si>
  <si>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</si>
  <si>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</si>
  <si>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</si>
  <si>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</si>
  <si>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</si>
  <si>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</si>
  <si>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</si>
  <si>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</si>
  <si>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</si>
  <si>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</si>
  <si>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</si>
  <si>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</si>
  <si>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</si>
  <si>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</si>
  <si>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</si>
  <si>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</si>
  <si>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</si>
  <si>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</si>
  <si>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</si>
  <si>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</si>
  <si>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</si>
  <si>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</si>
  <si>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</si>
  <si>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</si>
  <si>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</si>
  <si>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</si>
  <si>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</si>
  <si>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</si>
  <si>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</si>
  <si>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</si>
  <si>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</si>
  <si>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</si>
  <si>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</si>
  <si>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</si>
  <si>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</si>
  <si>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</si>
  <si>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</si>
  <si>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</si>
  <si>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</si>
  <si>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</si>
  <si>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</si>
  <si>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</si>
  <si>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</si>
  <si>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</si>
  <si>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</si>
  <si>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</si>
  <si>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</si>
  <si>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</si>
  <si>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</si>
  <si>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</si>
  <si>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</si>
  <si>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</si>
  <si>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</si>
  <si>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</si>
  <si>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</si>
  <si>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</si>
  <si>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</si>
  <si>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</si>
  <si>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</si>
  <si>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</si>
  <si>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</si>
  <si>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</si>
  <si>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</si>
  <si>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</si>
  <si>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</si>
  <si>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</si>
  <si>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</si>
  <si>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</si>
  <si>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</si>
  <si>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</si>
  <si>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</si>
  <si>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</si>
  <si>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</si>
  <si>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</si>
  <si>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</si>
  <si>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</si>
  <si>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</si>
  <si>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</si>
  <si>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</si>
  <si>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</si>
  <si>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</si>
  <si>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</si>
  <si>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</si>
  <si>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</si>
  <si>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</si>
  <si>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</si>
  <si>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</si>
  <si>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</si>
  <si>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</si>
  <si>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</si>
  <si>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</si>
  <si>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</si>
  <si>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</si>
  <si>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</si>
  <si>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</si>
  <si>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</si>
  <si>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</si>
  <si>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</si>
  <si>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</si>
  <si>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</si>
  <si>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</si>
  <si>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</si>
  <si>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</si>
  <si>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</si>
  <si>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</si>
  <si>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</si>
  <si>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</si>
  <si>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</si>
  <si>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</si>
  <si>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</si>
  <si>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</si>
  <si>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</si>
  <si>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</si>
  <si>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</si>
  <si>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</si>
  <si>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</si>
  <si>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</si>
  <si>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</si>
  <si>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</si>
  <si>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</si>
  <si>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</si>
  <si>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</si>
  <si>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</si>
  <si>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</si>
  <si>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</si>
  <si>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</si>
  <si>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</si>
  <si>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</si>
  <si>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</si>
  <si>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</si>
  <si>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</si>
  <si>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</si>
  <si>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</si>
  <si>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</si>
  <si>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</si>
  <si>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</si>
  <si>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</si>
  <si>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</si>
  <si>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</si>
  <si>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</si>
  <si>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</si>
  <si>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</si>
  <si>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</si>
  <si>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</si>
  <si>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</si>
  <si>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</si>
  <si>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</si>
  <si>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</si>
  <si>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</si>
  <si>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</si>
  <si>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</si>
  <si>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</si>
  <si>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</si>
  <si>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</si>
  <si>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</si>
  <si>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</si>
  <si>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</si>
  <si>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</si>
  <si>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</si>
  <si>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</si>
  <si>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</si>
  <si>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</si>
  <si>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</si>
  <si>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</si>
  <si>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</si>
  <si>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</si>
  <si>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</si>
  <si>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</si>
  <si>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</si>
  <si>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</si>
  <si>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</si>
  <si>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</si>
  <si>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</si>
  <si>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</si>
  <si>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</si>
  <si>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</si>
  <si>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</si>
  <si>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</si>
  <si>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</si>
  <si>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</si>
  <si>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</si>
  <si>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</si>
  <si>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</si>
  <si>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</si>
  <si>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</si>
  <si>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</si>
  <si>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</si>
  <si>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</si>
  <si>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</si>
  <si>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</si>
  <si>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</si>
  <si>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</si>
  <si>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</si>
  <si>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</si>
  <si>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</si>
  <si>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</si>
  <si>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</si>
  <si>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</si>
  <si>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</si>
  <si>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</si>
  <si>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</si>
  <si>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</si>
  <si>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</si>
  <si>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</si>
  <si>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</si>
  <si>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</si>
  <si>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</si>
  <si>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</si>
  <si>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</si>
  <si>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</si>
  <si>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</si>
  <si>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</si>
  <si>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</si>
  <si>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</si>
  <si>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</si>
  <si>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</si>
  <si>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</si>
  <si>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</si>
  <si>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</si>
  <si>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</si>
  <si>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</si>
  <si>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</si>
  <si>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</si>
  <si>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</si>
  <si>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</si>
  <si>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</si>
  <si>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</si>
  <si>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</si>
  <si>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</si>
  <si>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</si>
  <si>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</si>
  <si>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</si>
  <si>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</si>
  <si>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</si>
  <si>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</si>
  <si>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</si>
  <si>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</si>
  <si>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</si>
  <si>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</si>
  <si>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</si>
  <si>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</si>
  <si>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</si>
  <si>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</si>
  <si>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</si>
  <si>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</si>
  <si>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</si>
  <si>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</si>
  <si>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</si>
  <si>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</si>
  <si>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</si>
  <si>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</si>
  <si>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</si>
  <si>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</si>
  <si>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</si>
  <si>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</si>
  <si>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</si>
  <si>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</si>
  <si>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</si>
  <si>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</si>
  <si>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</si>
  <si>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</si>
  <si>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</si>
  <si>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</si>
  <si>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</si>
  <si>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</si>
  <si>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</si>
  <si>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</si>
  <si>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</si>
  <si>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</si>
  <si>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</si>
  <si>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</si>
  <si>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</si>
  <si>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</si>
  <si>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</si>
  <si>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</si>
  <si>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</si>
  <si>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</si>
  <si>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</si>
  <si>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</si>
  <si>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</si>
  <si>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</si>
  <si>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</si>
  <si>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</si>
  <si>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</si>
  <si>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</si>
  <si>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</si>
  <si>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</si>
  <si>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</si>
  <si>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</si>
  <si>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</si>
  <si>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</si>
  <si>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</si>
  <si>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</si>
  <si>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</si>
  <si>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</si>
  <si>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</si>
  <si>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</si>
  <si>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</si>
  <si>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</si>
  <si>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</si>
  <si>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</si>
  <si>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</si>
  <si>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</si>
  <si>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</si>
  <si>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</si>
  <si>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</si>
  <si>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</si>
  <si>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</si>
  <si>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</si>
  <si>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</si>
  <si>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</si>
  <si>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</si>
  <si>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</si>
  <si>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</si>
  <si>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</si>
  <si>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</si>
  <si>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</si>
  <si>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</si>
  <si>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</si>
  <si>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</si>
  <si>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</si>
  <si>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</si>
  <si>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</si>
  <si>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</si>
  <si>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</si>
  <si>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</si>
  <si>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</si>
  <si>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</si>
  <si>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</si>
  <si>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</si>
  <si>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</si>
  <si>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</si>
  <si>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</si>
  <si>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</si>
  <si>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</si>
  <si>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</si>
  <si>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</si>
  <si>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</si>
  <si>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</si>
  <si>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</si>
  <si>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</si>
  <si>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</si>
  <si>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</si>
  <si>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</si>
  <si>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</si>
  <si>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</si>
  <si>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</si>
  <si>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</si>
  <si>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</si>
  <si>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</si>
  <si>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</si>
  <si>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</si>
  <si>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</si>
  <si>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</si>
  <si>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</si>
  <si>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</si>
  <si>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</si>
  <si>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</si>
  <si>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</si>
  <si>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</si>
  <si>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</si>
  <si>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</si>
  <si>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</si>
  <si>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</si>
  <si>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</si>
  <si>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</si>
  <si>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</si>
  <si>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</si>
  <si>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</si>
  <si>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</si>
  <si>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</si>
  <si>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</si>
  <si>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</si>
  <si>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</si>
  <si>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</si>
  <si>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</si>
  <si>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</si>
  <si>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</si>
  <si>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</si>
  <si>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</si>
  <si>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</si>
  <si>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</si>
  <si>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</si>
  <si>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</si>
  <si>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</si>
  <si>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</si>
  <si>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</si>
  <si>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</si>
  <si>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</si>
  <si>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</si>
  <si>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</si>
  <si>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</si>
  <si>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</si>
  <si>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</si>
  <si>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</si>
  <si>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</si>
  <si>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</si>
  <si>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</si>
  <si>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</si>
  <si>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</si>
  <si>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</si>
  <si>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</si>
  <si>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</si>
  <si>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</si>
  <si>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</si>
  <si>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</si>
  <si>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</si>
  <si>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</si>
  <si>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</si>
  <si>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</si>
  <si>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</si>
  <si>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</si>
  <si>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</si>
  <si>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</si>
  <si>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</si>
  <si>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</si>
  <si>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</si>
  <si>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</si>
  <si>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</si>
  <si>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</si>
  <si>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</si>
  <si>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</si>
  <si>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</si>
  <si>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</si>
  <si>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</si>
  <si>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</si>
  <si>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</si>
  <si>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</si>
  <si>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</si>
  <si>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</si>
  <si>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</si>
  <si>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</si>
  <si>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</si>
  <si>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</si>
  <si>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</si>
  <si>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</si>
  <si>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</si>
  <si>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</si>
  <si>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</si>
  <si>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</si>
  <si>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</si>
  <si>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</si>
  <si>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</si>
  <si>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</si>
  <si>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</si>
  <si>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</si>
  <si>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</si>
  <si>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</si>
  <si>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</si>
  <si>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</si>
  <si>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</si>
  <si>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</si>
  <si>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</si>
  <si>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</si>
  <si>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</si>
  <si>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</si>
  <si>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</si>
  <si>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</si>
  <si>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</si>
  <si>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</si>
  <si>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</si>
  <si>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</si>
  <si>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</si>
  <si>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</si>
  <si>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</si>
  <si>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</si>
  <si>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</si>
  <si>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</si>
  <si>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</si>
  <si>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</si>
  <si>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</si>
  <si>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</si>
  <si>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</si>
  <si>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</si>
  <si>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</si>
  <si>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</si>
  <si>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</si>
  <si>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</si>
  <si>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</si>
  <si>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</si>
  <si>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</si>
  <si>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</si>
  <si>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</si>
  <si>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</si>
  <si>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</si>
  <si>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</si>
  <si>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</si>
  <si>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</si>
  <si>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</si>
  <si>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</si>
  <si>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</si>
  <si>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</si>
  <si>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</si>
  <si>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</si>
  <si>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</si>
  <si>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</si>
  <si>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</si>
  <si>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</si>
  <si>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</si>
  <si>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</si>
  <si>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</si>
  <si>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</si>
  <si>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</si>
  <si>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</si>
  <si>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</si>
  <si>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</si>
  <si>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</si>
  <si>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</si>
  <si>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</si>
  <si>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</si>
  <si>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</si>
  <si>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</si>
  <si>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</si>
  <si>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</si>
  <si>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</si>
  <si>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</si>
  <si>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</si>
  <si>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</si>
  <si>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</si>
  <si>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</si>
  <si>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</si>
  <si>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</si>
  <si>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</si>
  <si>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</si>
  <si>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</si>
  <si>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</si>
  <si>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</si>
  <si>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</si>
  <si>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</si>
  <si>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</si>
  <si>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</si>
  <si>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</si>
  <si>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</si>
  <si>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</si>
  <si>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</si>
  <si>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</si>
  <si>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</si>
  <si>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</si>
  <si>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</si>
  <si>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</si>
  <si>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</si>
  <si>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</si>
  <si>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</si>
  <si>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</si>
  <si>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</si>
  <si>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</si>
  <si>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</si>
  <si>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</si>
  <si>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</si>
  <si>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</si>
  <si>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</si>
  <si>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</si>
  <si>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</si>
  <si>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</si>
  <si>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</si>
  <si>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</si>
  <si>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</si>
  <si>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</si>
  <si>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</si>
  <si>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</si>
  <si>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</si>
  <si>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</si>
  <si>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</si>
  <si>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</si>
  <si>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</si>
  <si>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</si>
  <si>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</si>
  <si>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</si>
  <si>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</si>
  <si>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</si>
  <si>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</si>
  <si>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</si>
  <si>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</si>
  <si>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</si>
  <si>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</si>
  <si>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</si>
  <si>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</si>
  <si>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</si>
  <si>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</si>
  <si>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</si>
  <si>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</si>
  <si>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</si>
  <si>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</si>
  <si>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</si>
  <si>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</si>
  <si>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</si>
  <si>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</si>
  <si>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</si>
  <si>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</si>
  <si>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</si>
  <si>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</si>
  <si>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</si>
  <si>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</si>
  <si>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</si>
  <si>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</si>
  <si>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</si>
  <si>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</si>
  <si>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</si>
  <si>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</si>
  <si>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</si>
  <si>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</si>
  <si>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</si>
  <si>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</si>
  <si>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</si>
  <si>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</si>
  <si>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</si>
  <si>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</si>
  <si>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</si>
  <si>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</si>
  <si>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</si>
  <si>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</si>
  <si>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</si>
  <si>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</si>
  <si>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</si>
  <si>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</si>
  <si>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</si>
  <si>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</si>
  <si>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</si>
  <si>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</si>
  <si>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</si>
  <si>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</si>
  <si>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</si>
  <si>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</si>
  <si>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</si>
  <si>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</si>
  <si>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</si>
  <si>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</si>
  <si>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</si>
  <si>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</si>
  <si>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</si>
  <si>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</si>
  <si>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</si>
  <si>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</si>
  <si>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</si>
  <si>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</si>
  <si>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</si>
  <si>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</si>
  <si>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</si>
  <si>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</si>
  <si>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</si>
  <si>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</si>
  <si>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</si>
  <si>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</si>
  <si>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</si>
  <si>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</si>
  <si>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</si>
  <si>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</si>
  <si>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</si>
  <si>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</si>
  <si>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</si>
  <si>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</si>
  <si>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</si>
  <si>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</si>
  <si>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</si>
  <si>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</si>
  <si>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</si>
  <si>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</si>
  <si>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</si>
  <si>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</si>
  <si>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</si>
  <si>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</si>
  <si>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</si>
  <si>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</si>
  <si>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</si>
  <si>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</si>
  <si>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</si>
  <si>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</si>
  <si>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</si>
  <si>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</si>
  <si>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</si>
  <si>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</si>
  <si>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</si>
  <si>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</si>
  <si>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</si>
  <si>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</si>
  <si>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</si>
  <si>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</si>
  <si>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</si>
  <si>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</si>
  <si>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</si>
  <si>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</si>
  <si>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</si>
  <si>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</si>
  <si>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</si>
  <si>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</si>
  <si>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</si>
  <si>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</si>
  <si>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</si>
  <si>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</si>
  <si>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</si>
  <si>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</si>
  <si>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</si>
  <si>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</si>
  <si>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</si>
  <si>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</si>
  <si>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</si>
  <si>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</si>
  <si>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</si>
  <si>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</si>
  <si>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</si>
  <si>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</si>
  <si>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</si>
  <si>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</si>
  <si>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</si>
  <si>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</si>
  <si>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</si>
  <si>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</si>
  <si>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</si>
  <si>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</si>
  <si>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</si>
  <si>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</si>
  <si>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</si>
  <si>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</si>
  <si>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</si>
  <si>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</si>
  <si>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</si>
  <si>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</si>
  <si>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</si>
  <si>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</si>
  <si>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</si>
  <si>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</si>
  <si>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</si>
  <si>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</si>
  <si>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</si>
  <si>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</si>
  <si>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</si>
  <si>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</si>
  <si>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</si>
  <si>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</si>
  <si>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</si>
  <si>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</si>
  <si>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</si>
  <si>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</si>
  <si>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</si>
  <si>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</si>
  <si>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</si>
  <si>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</si>
  <si>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</si>
  <si>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</si>
  <si>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</si>
  <si>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</si>
  <si>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</si>
  <si>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</si>
  <si>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</si>
  <si>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</si>
  <si>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</si>
  <si>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</si>
  <si>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</si>
  <si>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</si>
  <si>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</si>
  <si>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</si>
  <si>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</si>
  <si>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</si>
  <si>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</si>
  <si>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</si>
  <si>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</si>
  <si>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</si>
  <si>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</si>
  <si>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</si>
  <si>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</si>
  <si>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</si>
  <si>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</si>
  <si>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</si>
  <si>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</si>
  <si>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</si>
  <si>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</si>
  <si>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</si>
  <si>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</si>
  <si>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</si>
  <si>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</si>
  <si>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</si>
  <si>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</si>
  <si>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</si>
  <si>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</si>
  <si>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</si>
  <si>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</si>
  <si>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</si>
  <si>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</si>
  <si>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</si>
  <si>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</si>
  <si>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</si>
  <si>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</si>
  <si>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</si>
  <si>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</si>
  <si>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</si>
  <si>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</si>
  <si>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</si>
  <si>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</si>
  <si>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</si>
  <si>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</si>
  <si>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</si>
  <si>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</si>
  <si>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</si>
  <si>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</si>
  <si>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</si>
  <si>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</si>
  <si>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</si>
  <si>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</si>
  <si>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</si>
  <si>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</si>
  <si>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</si>
  <si>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</si>
  <si>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</si>
  <si>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</si>
  <si>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</si>
  <si>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</si>
  <si>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</si>
  <si>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</si>
  <si>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</si>
  <si>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</si>
  <si>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</si>
  <si>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</si>
  <si>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</si>
  <si>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</si>
  <si>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</si>
  <si>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</si>
  <si>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</si>
  <si>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</si>
  <si>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</si>
  <si>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</si>
  <si>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</si>
  <si>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</si>
  <si>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</si>
  <si>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</si>
  <si>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</si>
  <si>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</si>
  <si>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</si>
  <si>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</si>
  <si>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</si>
  <si>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</si>
  <si>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</si>
  <si>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</si>
  <si>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</si>
  <si>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</si>
  <si>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</si>
  <si>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</si>
  <si>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</si>
  <si>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</si>
  <si>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</si>
  <si>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</si>
  <si>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</si>
  <si>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</si>
  <si>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</si>
  <si>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</si>
  <si>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</si>
  <si>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</si>
  <si>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</si>
  <si>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</si>
  <si>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</si>
  <si>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</si>
  <si>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</si>
  <si>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</si>
  <si>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</si>
  <si>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</si>
  <si>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</si>
  <si>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</si>
  <si>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</si>
  <si>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</si>
  <si>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</si>
  <si>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</si>
  <si>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</si>
  <si>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</si>
  <si>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</si>
  <si>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</si>
  <si>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</si>
  <si>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</si>
  <si>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</si>
  <si>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</si>
  <si>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</si>
  <si>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</si>
  <si>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</si>
  <si>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</si>
  <si>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</si>
  <si>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</si>
  <si>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</si>
  <si>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</si>
  <si>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</si>
  <si>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</si>
  <si>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</si>
  <si>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</si>
  <si>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</si>
  <si>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</si>
  <si>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</si>
  <si>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</si>
  <si>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</si>
  <si>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</si>
  <si>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</si>
  <si>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</si>
  <si>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</si>
  <si>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</si>
  <si>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</si>
  <si>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</si>
  <si>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</si>
  <si>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</si>
  <si>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</si>
  <si>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</si>
  <si>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</si>
  <si>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</si>
  <si>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</si>
  <si>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</si>
  <si>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</si>
  <si>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</si>
  <si>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</si>
  <si>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</si>
  <si>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</si>
  <si>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</si>
  <si>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</si>
  <si>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</si>
  <si>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</si>
  <si>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</si>
  <si>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</si>
  <si>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</si>
  <si>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</si>
  <si>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</si>
  <si>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</si>
  <si>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</si>
  <si>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</si>
  <si>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</si>
  <si>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</si>
  <si>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</si>
  <si>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</si>
  <si>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</si>
  <si>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</si>
  <si>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</si>
  <si>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</si>
  <si>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</si>
  <si>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</si>
  <si>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</si>
  <si>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</si>
  <si>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</si>
  <si>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</si>
  <si>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</si>
  <si>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</si>
  <si>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</si>
  <si>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</si>
  <si>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</si>
  <si>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</si>
  <si>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</si>
  <si>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</si>
  <si>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</si>
  <si>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</si>
  <si>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</si>
  <si>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</si>
  <si>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</si>
  <si>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</si>
  <si>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</si>
  <si>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</si>
  <si>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</si>
  <si>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</si>
  <si>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</si>
  <si>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</si>
  <si>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</si>
  <si>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</si>
  <si>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</si>
  <si>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</si>
  <si>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</si>
  <si>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</si>
  <si>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</si>
  <si>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</si>
  <si>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</si>
  <si>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</si>
  <si>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</si>
  <si>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</si>
  <si>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</si>
  <si>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</si>
  <si>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</si>
  <si>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</si>
  <si>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</si>
  <si>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</si>
  <si>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</si>
  <si>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</si>
  <si>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</si>
  <si>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</si>
  <si>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</si>
  <si>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</si>
  <si>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</si>
  <si>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</si>
  <si>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</si>
  <si>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</si>
  <si>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</si>
  <si>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</si>
  <si>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</si>
  <si>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</si>
  <si>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</si>
  <si>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</si>
  <si>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</si>
  <si>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</si>
  <si>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</si>
  <si>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</si>
  <si>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</si>
  <si>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</si>
  <si>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</si>
  <si>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</si>
  <si>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</si>
  <si>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</si>
  <si>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</si>
  <si>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</si>
  <si>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</si>
  <si>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</si>
  <si>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</si>
  <si>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</si>
  <si>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</si>
  <si>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</si>
  <si>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</si>
  <si>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</si>
  <si>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</si>
  <si>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</si>
  <si>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</si>
  <si>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</si>
  <si>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</si>
  <si>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</si>
  <si>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</si>
  <si>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</si>
  <si>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</si>
  <si>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</si>
  <si>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</si>
  <si>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</si>
  <si>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</si>
  <si>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</si>
  <si>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</si>
  <si>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</si>
  <si>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</si>
  <si>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</si>
  <si>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</si>
  <si>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</si>
  <si>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</si>
  <si>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</si>
  <si>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</si>
  <si>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</si>
  <si>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</si>
  <si>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</si>
  <si>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</si>
  <si>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</si>
  <si>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</si>
  <si>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</si>
  <si>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</si>
  <si>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</si>
  <si>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</si>
  <si>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</si>
  <si>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</si>
  <si>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</si>
  <si>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</si>
  <si>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</si>
  <si>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</si>
  <si>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</si>
  <si>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</si>
  <si>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</si>
  <si>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</si>
  <si>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</si>
  <si>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</si>
  <si>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</si>
  <si>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</si>
  <si>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</si>
  <si>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</si>
  <si>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</si>
  <si>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</si>
  <si>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</si>
  <si>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</si>
  <si>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</si>
  <si>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</si>
  <si>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</si>
  <si>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</si>
  <si>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</si>
  <si>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</si>
  <si>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</si>
  <si>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</si>
  <si>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</si>
  <si>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</si>
  <si>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</si>
  <si>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</si>
  <si>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</si>
  <si>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</si>
  <si>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</si>
  <si>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</si>
  <si>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</si>
  <si>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</si>
  <si>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</si>
  <si>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</si>
  <si>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</si>
  <si>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</si>
  <si>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</si>
  <si>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</si>
  <si>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</si>
  <si>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</si>
  <si>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</si>
  <si>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</si>
  <si>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</si>
  <si>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</si>
  <si>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</si>
  <si>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</si>
  <si>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</si>
  <si>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</si>
  <si>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</si>
  <si>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</si>
  <si>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</si>
  <si>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</si>
  <si>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</si>
  <si>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</si>
  <si>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</si>
  <si>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</si>
  <si>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</si>
  <si>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</si>
  <si>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</si>
  <si>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</si>
  <si>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</si>
  <si>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</si>
  <si>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</si>
  <si>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</si>
  <si>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</si>
  <si>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</si>
  <si>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</si>
  <si>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</si>
  <si>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</si>
  <si>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</si>
  <si>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</si>
  <si>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</si>
  <si>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</si>
  <si>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</si>
  <si>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</si>
  <si>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</si>
  <si>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</si>
  <si>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</si>
  <si>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</si>
  <si>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</si>
  <si>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</si>
  <si>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</si>
  <si>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</si>
  <si>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</si>
  <si>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</si>
  <si>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</si>
  <si>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</si>
  <si>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</si>
  <si>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</si>
  <si>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</si>
  <si>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</si>
  <si>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</si>
  <si>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</si>
  <si>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</si>
  <si>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</si>
  <si>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</si>
  <si>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</si>
  <si>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</si>
  <si>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</si>
  <si>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</si>
  <si>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</si>
  <si>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</si>
  <si>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</si>
  <si>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</si>
  <si>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</si>
  <si>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</si>
  <si>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</si>
  <si>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</si>
  <si>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</si>
  <si>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</si>
  <si>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</si>
  <si>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</si>
  <si>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</si>
  <si>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</si>
  <si>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</si>
  <si>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</si>
  <si>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</si>
  <si>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</si>
  <si>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</si>
  <si>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</si>
  <si>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</si>
  <si>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</si>
  <si>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</si>
  <si>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</si>
  <si>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</si>
  <si>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</si>
  <si>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</si>
  <si>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</si>
  <si>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</si>
  <si>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</si>
  <si>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</si>
  <si>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</si>
  <si>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</si>
  <si>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</si>
  <si>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</si>
  <si>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</si>
  <si>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</si>
  <si>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</si>
  <si>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</si>
  <si>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</si>
  <si>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</si>
  <si>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</si>
  <si>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</si>
  <si>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</si>
  <si>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</si>
  <si>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</si>
  <si>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</si>
  <si>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</si>
  <si>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</si>
  <si>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</si>
  <si>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</si>
  <si>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</si>
  <si>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</si>
  <si>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</si>
  <si>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</si>
  <si>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</si>
  <si>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</si>
  <si>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</si>
  <si>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</si>
  <si>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</si>
  <si>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</si>
  <si>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</si>
  <si>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</si>
  <si>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</si>
  <si>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</si>
  <si>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</si>
  <si>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</si>
  <si>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</si>
  <si>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</si>
  <si>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</si>
  <si>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</si>
  <si>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</si>
  <si>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</si>
  <si>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</si>
  <si>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</si>
  <si>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</si>
  <si>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</si>
  <si>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</si>
  <si>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</si>
  <si>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</si>
  <si>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</si>
  <si>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</si>
  <si>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</si>
  <si>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</si>
  <si>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</si>
  <si>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</si>
  <si>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</si>
  <si>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</si>
  <si>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</si>
  <si>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</si>
  <si>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</si>
  <si>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</si>
  <si>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</si>
  <si>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</si>
  <si>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</si>
  <si>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</si>
  <si>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</si>
  <si>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</si>
  <si>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</si>
  <si>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</si>
  <si>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</si>
  <si>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</si>
  <si>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</si>
  <si>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</si>
  <si>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</si>
  <si>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</si>
  <si>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</si>
  <si>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</si>
  <si>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</si>
  <si>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</si>
  <si>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</si>
  <si>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</si>
  <si>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</si>
  <si>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</si>
  <si>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</si>
  <si>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</si>
  <si>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</si>
  <si>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</si>
  <si>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</si>
  <si>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</si>
  <si>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</si>
  <si>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</si>
  <si>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</si>
  <si>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</si>
  <si>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</si>
  <si>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</si>
  <si>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</si>
  <si>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</si>
  <si>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</si>
  <si>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</si>
  <si>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</si>
  <si>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</si>
  <si>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</si>
  <si>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</si>
  <si>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</si>
  <si>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</si>
  <si>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</si>
  <si>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</si>
  <si>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</si>
  <si>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</si>
  <si>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</si>
  <si>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</si>
  <si>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</si>
  <si>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</si>
  <si>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</si>
  <si>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</si>
  <si>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</si>
  <si>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</si>
  <si>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</si>
  <si>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</si>
  <si>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</si>
  <si>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</si>
  <si>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</si>
  <si>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</si>
  <si>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</si>
  <si>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</si>
  <si>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</si>
  <si>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</si>
  <si>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</si>
  <si>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</si>
  <si>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</si>
  <si>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</si>
  <si>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</si>
  <si>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</si>
  <si>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</si>
  <si>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</si>
  <si>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</si>
  <si>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</si>
  <si>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</si>
  <si>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</si>
  <si>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</si>
  <si>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</si>
  <si>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</si>
  <si>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</si>
  <si>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</si>
  <si>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</si>
  <si>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</si>
  <si>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</si>
  <si>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</si>
  <si>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</si>
  <si>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</si>
  <si>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</si>
  <si>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</si>
  <si>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</si>
  <si>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</si>
  <si>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</si>
  <si>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</si>
  <si>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</si>
  <si>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</si>
  <si>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</si>
  <si>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</si>
  <si>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</si>
  <si>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</si>
  <si>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</si>
  <si>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</si>
  <si>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</si>
  <si>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</si>
  <si>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</si>
  <si>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</si>
  <si>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</si>
  <si>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</si>
  <si>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</si>
  <si>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</si>
  <si>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</si>
  <si>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</si>
  <si>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</si>
  <si>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</si>
  <si>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</si>
  <si>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</si>
  <si>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</si>
  <si>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</si>
  <si>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</si>
  <si>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</si>
  <si>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</si>
  <si>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</si>
  <si>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</si>
  <si>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</si>
  <si>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</si>
  <si>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</si>
  <si>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</si>
  <si>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</si>
  <si>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</si>
  <si>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</si>
  <si>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</si>
  <si>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</si>
  <si>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</si>
  <si>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</si>
  <si>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</si>
  <si>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</si>
  <si>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</si>
  <si>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</si>
  <si>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</si>
  <si>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</si>
  <si>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</si>
  <si>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</si>
  <si>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</si>
  <si>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</si>
  <si>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</si>
  <si>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</si>
  <si>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</si>
  <si>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</si>
  <si>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</si>
  <si>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</si>
  <si>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</si>
  <si>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</si>
  <si>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</si>
  <si>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</si>
  <si>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</si>
  <si>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</si>
  <si>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</si>
  <si>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</si>
  <si>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</si>
  <si>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</si>
  <si>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</si>
  <si>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</si>
  <si>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</si>
  <si>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</si>
  <si>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</si>
  <si>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</si>
  <si>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</si>
  <si>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</si>
  <si>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</si>
  <si>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</si>
  <si>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</si>
  <si>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</si>
  <si>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</si>
  <si>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</si>
  <si>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</si>
  <si>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</si>
  <si>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</si>
  <si>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</si>
  <si>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</si>
  <si>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</si>
  <si>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</si>
  <si>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</si>
  <si>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</si>
  <si>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</si>
  <si>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</si>
  <si>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</si>
  <si>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</si>
  <si>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</si>
  <si>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</si>
  <si>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</si>
  <si>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</si>
  <si>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</si>
  <si>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</si>
  <si>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</si>
  <si>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</si>
  <si>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</si>
  <si>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</si>
  <si>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</si>
  <si>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</si>
  <si>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</si>
  <si>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</si>
  <si>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</si>
  <si>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</si>
  <si>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</si>
  <si>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</si>
  <si>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</si>
  <si>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</si>
  <si>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</si>
  <si>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</si>
  <si>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</si>
  <si>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</si>
  <si>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</si>
  <si>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</si>
  <si>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</si>
  <si>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</si>
  <si>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</si>
  <si>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</si>
  <si>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</si>
  <si>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</si>
  <si>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</si>
  <si>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</si>
  <si>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</si>
  <si>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</si>
  <si>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</si>
  <si>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</si>
  <si>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</si>
  <si>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</si>
  <si>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</si>
  <si>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</si>
  <si>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</si>
  <si>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</si>
  <si>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</si>
  <si>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</si>
  <si>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</si>
  <si>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</si>
  <si>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</si>
  <si>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</si>
  <si>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</si>
  <si>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</si>
  <si>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</si>
  <si>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</si>
  <si>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</si>
  <si>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</si>
  <si>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</si>
  <si>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</si>
  <si>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</si>
  <si>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</si>
  <si>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</si>
  <si>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</si>
  <si>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</si>
  <si>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</si>
  <si>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</si>
  <si>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</si>
  <si>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</si>
  <si>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</si>
  <si>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</si>
  <si>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</si>
  <si>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</si>
  <si>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</si>
  <si>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</si>
  <si>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</si>
  <si>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</si>
  <si>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</si>
  <si>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</si>
  <si>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</si>
  <si>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</si>
  <si>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</si>
  <si>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</si>
  <si>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</si>
  <si>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</si>
  <si>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</si>
  <si>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</si>
  <si>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</si>
  <si>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</si>
  <si>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</si>
  <si>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</si>
  <si>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</si>
  <si>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</si>
  <si>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</si>
  <si>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</si>
  <si>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</si>
  <si>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</si>
  <si>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</si>
  <si>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</si>
  <si>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</si>
  <si>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</si>
  <si>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</si>
  <si>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</si>
  <si>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</si>
  <si>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</si>
  <si>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</si>
  <si>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</si>
  <si>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</si>
  <si>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</si>
  <si>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</si>
  <si>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</si>
  <si>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</si>
  <si>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</si>
  <si>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</si>
  <si>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</si>
  <si>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</si>
  <si>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</si>
  <si>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</si>
  <si>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</si>
  <si>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</si>
  <si>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</si>
  <si>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</si>
  <si>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</si>
  <si>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</si>
  <si>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</si>
  <si>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</si>
  <si>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</si>
  <si>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</si>
  <si>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</si>
  <si>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</si>
  <si>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</si>
  <si>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</si>
  <si>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</si>
  <si>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</si>
  <si>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</si>
  <si>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</si>
  <si>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</si>
  <si>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</si>
  <si>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</si>
  <si>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</si>
  <si>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</si>
  <si>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</si>
  <si>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</si>
  <si>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</si>
  <si>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</si>
  <si>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</si>
  <si>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</si>
  <si>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</si>
  <si>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</si>
  <si>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</si>
  <si>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</si>
  <si>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</si>
  <si>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</si>
  <si>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</si>
  <si>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</si>
  <si>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</si>
  <si>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</si>
  <si>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</si>
  <si>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</si>
  <si>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</si>
  <si>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</si>
  <si>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</si>
  <si>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</si>
  <si>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</si>
  <si>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</si>
  <si>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</si>
  <si>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</si>
  <si>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</si>
  <si>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</si>
  <si>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</si>
  <si>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</si>
  <si>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</si>
  <si>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</si>
  <si>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</si>
  <si>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</si>
  <si>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</si>
  <si>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</si>
  <si>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</si>
  <si>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</si>
  <si>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</si>
  <si>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</si>
  <si>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</si>
  <si>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</si>
  <si>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</si>
  <si>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</si>
  <si>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</si>
  <si>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</si>
  <si>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</si>
  <si>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</si>
  <si>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</si>
  <si>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</si>
  <si>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</si>
  <si>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</si>
  <si>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</si>
  <si>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</si>
  <si>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</si>
  <si>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</si>
  <si>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</si>
  <si>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</si>
  <si>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</si>
  <si>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</si>
  <si>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</si>
  <si>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</si>
  <si>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</si>
  <si>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</si>
  <si>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</si>
  <si>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</si>
  <si>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</si>
  <si>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</si>
  <si>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</si>
  <si>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</si>
  <si>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</si>
  <si>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</si>
  <si>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</si>
  <si>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</si>
  <si>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</si>
  <si>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</si>
  <si>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</si>
  <si>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</si>
  <si>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</si>
  <si>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</si>
  <si>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</si>
  <si>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</si>
  <si>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</si>
  <si>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</si>
  <si>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</si>
  <si>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</si>
  <si>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</si>
  <si>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</si>
  <si>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</si>
  <si>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</si>
  <si>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</si>
  <si>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</si>
  <si>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</si>
  <si>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</si>
  <si>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</si>
  <si>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</si>
  <si>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</si>
  <si>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</si>
  <si>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</si>
  <si>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</si>
  <si>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</si>
  <si>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</si>
  <si>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</si>
  <si>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</si>
  <si>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</si>
  <si>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</si>
  <si>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</si>
  <si>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</si>
  <si>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</si>
  <si>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</si>
  <si>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</si>
  <si>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</si>
  <si>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</si>
  <si>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</si>
  <si>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</si>
  <si>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</si>
  <si>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</si>
  <si>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</si>
  <si>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</si>
  <si>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</si>
  <si>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</si>
  <si>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</si>
  <si>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</si>
  <si>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</si>
  <si>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</si>
  <si>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</si>
  <si>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</si>
  <si>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</si>
  <si>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</si>
  <si>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</si>
  <si>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</si>
  <si>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</si>
  <si>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</si>
  <si>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</si>
  <si>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</si>
  <si>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</si>
  <si>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</si>
  <si>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</si>
  <si>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</si>
  <si>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</si>
  <si>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</si>
  <si>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</si>
  <si>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</si>
  <si>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</si>
  <si>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</si>
  <si>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</si>
  <si>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</si>
  <si>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</si>
  <si>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</si>
  <si>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</si>
  <si>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</si>
  <si>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</si>
  <si>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</si>
  <si>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</si>
  <si>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</si>
  <si>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</si>
  <si>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</si>
  <si>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</si>
  <si>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</si>
  <si>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</si>
  <si>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</si>
  <si>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</si>
  <si>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</si>
  <si>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</si>
  <si>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</si>
  <si>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</si>
  <si>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</si>
  <si>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</si>
  <si>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</si>
  <si>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</si>
  <si>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</si>
  <si>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</si>
  <si>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</si>
  <si>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</si>
  <si>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</si>
  <si>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</si>
  <si>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</si>
  <si>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</si>
  <si>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</si>
  <si>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</si>
  <si>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</si>
  <si>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</si>
  <si>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</si>
  <si>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</si>
  <si>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</si>
  <si>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</si>
  <si>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</si>
  <si>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</si>
  <si>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</si>
  <si>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</si>
  <si>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</si>
  <si>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</si>
  <si>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</si>
  <si>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</si>
  <si>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</si>
  <si>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</si>
  <si>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</si>
  <si>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</si>
  <si>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</si>
  <si>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</si>
  <si>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</si>
  <si>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</si>
  <si>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</si>
  <si>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</si>
  <si>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</si>
  <si>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</si>
  <si>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</si>
  <si>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</si>
  <si>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</si>
  <si>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</si>
  <si>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</si>
  <si>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</si>
  <si>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</si>
  <si>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</si>
  <si>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</si>
  <si>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</si>
  <si>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</si>
  <si>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</si>
  <si>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</si>
  <si>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</si>
  <si>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</si>
  <si>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</si>
  <si>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</si>
  <si>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</si>
  <si>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</si>
  <si>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</si>
  <si>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</si>
  <si>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</si>
  <si>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</si>
  <si>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</si>
  <si>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</si>
  <si>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</si>
  <si>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</si>
  <si>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</si>
  <si>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</si>
  <si>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</si>
  <si>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</si>
  <si>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</si>
  <si>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</si>
  <si>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</si>
  <si>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</si>
  <si>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</si>
  <si>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</si>
  <si>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</si>
  <si>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</si>
  <si>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</si>
  <si>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</si>
  <si>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</si>
  <si>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</si>
  <si>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</si>
  <si>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</si>
  <si>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</si>
  <si>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</si>
  <si>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</si>
  <si>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</si>
  <si>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</si>
  <si>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</si>
  <si>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</si>
  <si>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</si>
  <si>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</si>
  <si>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</si>
  <si>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</si>
  <si>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</si>
  <si>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</si>
  <si>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</si>
  <si>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</si>
  <si>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</si>
  <si>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</si>
  <si>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</si>
  <si>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</si>
  <si>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</si>
  <si>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</si>
  <si>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</si>
  <si>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</si>
  <si>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</si>
  <si>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</si>
  <si>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</si>
  <si>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</si>
  <si>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</si>
  <si>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</si>
  <si>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</si>
  <si>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</si>
  <si>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</si>
  <si>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</si>
  <si>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</si>
  <si>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</si>
  <si>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</si>
  <si>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</si>
  <si>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</si>
  <si>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</si>
  <si>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</si>
  <si>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</si>
  <si>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</si>
  <si>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</si>
  <si>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</si>
  <si>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</si>
  <si>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</si>
  <si>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</si>
  <si>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</si>
  <si>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</si>
  <si>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</si>
  <si>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</si>
  <si>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</si>
  <si>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</si>
  <si>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</si>
  <si>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</si>
  <si>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</si>
  <si>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</si>
  <si>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</si>
  <si>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</si>
  <si>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</si>
  <si>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</si>
  <si>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</si>
  <si>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</si>
  <si>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</si>
  <si>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</si>
  <si>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</si>
  <si>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</si>
  <si>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</si>
  <si>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</si>
  <si>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</si>
  <si>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</si>
  <si>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</si>
  <si>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</si>
  <si>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</si>
  <si>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</si>
  <si>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</si>
  <si>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</si>
  <si>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</si>
  <si>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</si>
  <si>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</si>
  <si>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</si>
  <si>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</si>
  <si>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</si>
  <si>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</si>
  <si>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</si>
  <si>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</si>
  <si>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</si>
  <si>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</si>
  <si>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</si>
  <si>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</si>
  <si>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</si>
  <si>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</si>
  <si>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</si>
  <si>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</si>
  <si>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</si>
  <si>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</si>
  <si>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</si>
  <si>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</si>
  <si>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</si>
  <si>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</si>
  <si>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</si>
  <si>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</si>
  <si>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</si>
  <si>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</si>
  <si>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</si>
  <si>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</si>
  <si>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</si>
  <si>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</si>
  <si>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</si>
  <si>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</si>
  <si>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</si>
  <si>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</si>
  <si>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</si>
  <si>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</si>
  <si>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</si>
  <si>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</si>
  <si>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</si>
  <si>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</si>
  <si>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</si>
  <si>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</si>
  <si>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</si>
  <si>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</si>
  <si>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</si>
  <si>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</si>
  <si>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</si>
  <si>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</si>
  <si>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</si>
  <si>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</si>
  <si>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</si>
  <si>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</si>
  <si>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</si>
  <si>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</si>
  <si>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</si>
  <si>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</si>
  <si>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</si>
  <si>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</si>
  <si>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</si>
  <si>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</si>
  <si>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</si>
  <si>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</si>
  <si>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</si>
  <si>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</si>
  <si>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</si>
  <si>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</si>
  <si>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</si>
  <si>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</si>
  <si>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</si>
  <si>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</si>
  <si>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</si>
  <si>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</si>
  <si>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</si>
  <si>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</si>
  <si>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</si>
  <si>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</si>
  <si>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</si>
  <si>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</si>
  <si>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</si>
  <si>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</si>
  <si>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</si>
  <si>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</si>
  <si>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</si>
  <si>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</si>
  <si>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</si>
  <si>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</si>
  <si>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</si>
  <si>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</si>
  <si>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</si>
  <si>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</si>
  <si>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</si>
  <si>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</si>
  <si>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</si>
  <si>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</si>
  <si>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</si>
  <si>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</si>
  <si>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</si>
  <si>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</si>
  <si>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</si>
  <si>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</si>
  <si>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</si>
  <si>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</si>
  <si>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</si>
  <si>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</si>
  <si>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</si>
  <si>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</si>
  <si>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</si>
  <si>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</si>
  <si>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</si>
  <si>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</si>
  <si>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</si>
  <si>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</si>
  <si>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</si>
  <si>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</si>
  <si>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</si>
  <si>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</si>
  <si>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</si>
  <si>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</si>
  <si>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</si>
  <si>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</si>
  <si>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</si>
  <si>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</si>
  <si>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</si>
  <si>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</si>
  <si>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</si>
  <si>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</si>
  <si>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</si>
  <si>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</si>
  <si>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</si>
  <si>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</si>
  <si>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</si>
  <si>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</si>
  <si>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</si>
  <si>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</si>
  <si>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</si>
  <si>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</si>
  <si>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</si>
  <si>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</si>
  <si>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</si>
  <si>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</si>
  <si>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</si>
  <si>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</si>
  <si>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</si>
  <si>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</si>
  <si>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</si>
  <si>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</si>
  <si>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</si>
  <si>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</si>
  <si>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</si>
  <si>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</si>
  <si>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</si>
  <si>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</si>
  <si>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</si>
  <si>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</si>
  <si>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</si>
  <si>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</si>
  <si>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</si>
  <si>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</si>
  <si>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</si>
  <si>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</si>
  <si>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</si>
  <si>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</si>
  <si>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</si>
  <si>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</si>
  <si>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</si>
  <si>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</si>
  <si>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</si>
  <si>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</si>
  <si>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</si>
  <si>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</si>
  <si>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</si>
  <si>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</si>
  <si>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</si>
  <si>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</si>
  <si>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</si>
  <si>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</si>
  <si>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</si>
  <si>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</si>
  <si>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</si>
  <si>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</si>
  <si>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</si>
  <si>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</si>
  <si>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</si>
  <si>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</si>
  <si>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</si>
  <si>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</si>
  <si>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</si>
  <si>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</si>
  <si>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</si>
  <si>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</si>
  <si>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</si>
  <si>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</si>
  <si>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</si>
  <si>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</si>
  <si>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</si>
  <si>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</si>
  <si>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</si>
  <si>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</si>
  <si>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</si>
  <si>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</si>
  <si>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</si>
  <si>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</si>
  <si>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</si>
  <si>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</si>
  <si>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</si>
  <si>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</si>
  <si>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</si>
  <si>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</si>
  <si>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</si>
  <si>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</si>
  <si>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</si>
  <si>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</si>
  <si>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</si>
  <si>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</si>
  <si>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</si>
  <si>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</si>
  <si>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</si>
  <si>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</si>
  <si>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</si>
  <si>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</si>
  <si>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</si>
  <si>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</si>
  <si>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</si>
  <si>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</si>
  <si>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</si>
  <si>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</si>
  <si>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</si>
  <si>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</si>
  <si>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</si>
  <si>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</si>
  <si>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</si>
  <si>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</si>
  <si>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</si>
  <si>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</si>
  <si>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</si>
  <si>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</si>
  <si>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</si>
  <si>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</si>
  <si>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</si>
  <si>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</si>
  <si>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</si>
  <si>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</si>
  <si>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</si>
  <si>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</si>
  <si>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</si>
  <si>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</si>
  <si>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</si>
  <si>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</si>
  <si>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</si>
  <si>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</si>
  <si>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</si>
  <si>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</si>
  <si>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</si>
  <si>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</si>
  <si>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</si>
  <si>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</si>
  <si>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</si>
  <si>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</si>
  <si>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</si>
  <si>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</si>
  <si>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</si>
  <si>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</si>
  <si>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</si>
  <si>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</si>
  <si>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</si>
  <si>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</si>
  <si>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</si>
  <si>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</si>
  <si>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</si>
  <si>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</si>
  <si>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</si>
  <si>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</si>
  <si>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</si>
  <si>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</si>
  <si>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</si>
  <si>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</si>
  <si>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</si>
  <si>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</si>
  <si>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</si>
  <si>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</si>
  <si>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</si>
  <si>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</si>
  <si>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</si>
  <si>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</si>
  <si>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</si>
  <si>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</si>
  <si>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</si>
  <si>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</si>
  <si>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</si>
  <si>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</si>
  <si>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</si>
  <si>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</si>
  <si>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</si>
  <si>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</si>
  <si>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</si>
  <si>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</si>
  <si>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</si>
  <si>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</si>
  <si>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</si>
  <si>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</si>
  <si>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</si>
  <si>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</si>
  <si>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</si>
  <si>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</si>
  <si>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</si>
  <si>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</si>
  <si>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</si>
  <si>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</si>
  <si>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</si>
  <si>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</si>
  <si>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</si>
  <si>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</si>
  <si>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</si>
  <si>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</si>
  <si>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</si>
  <si>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</si>
  <si>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</si>
  <si>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</si>
  <si>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</si>
  <si>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</si>
  <si>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</si>
  <si>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</si>
  <si>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</si>
  <si>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</si>
  <si>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</si>
  <si>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</si>
  <si>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</si>
  <si>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</si>
  <si>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</si>
  <si>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</si>
  <si>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</si>
  <si>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</si>
  <si>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</si>
  <si>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</si>
  <si>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</si>
  <si>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</si>
  <si>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</si>
  <si>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</si>
  <si>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</si>
  <si>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</si>
  <si>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</si>
  <si>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</si>
  <si>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</si>
  <si>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</si>
  <si>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</si>
  <si>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</si>
  <si>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</si>
  <si>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</si>
  <si>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</si>
  <si>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</si>
  <si>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</si>
  <si>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</si>
  <si>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</si>
  <si>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</si>
  <si>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</si>
  <si>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</si>
  <si>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</si>
  <si>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</si>
  <si>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</si>
  <si>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</si>
  <si>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</si>
  <si>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</si>
  <si>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</si>
  <si>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</si>
  <si>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</si>
  <si>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</si>
  <si>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</si>
  <si>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</si>
  <si>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</si>
  <si>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</si>
  <si>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</si>
  <si>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</si>
  <si>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</si>
  <si>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</si>
  <si>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</si>
  <si>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</si>
  <si>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</si>
  <si>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</si>
  <si>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</si>
  <si>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</si>
  <si>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</si>
  <si>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</si>
  <si>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</si>
  <si>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</si>
  <si>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</si>
  <si>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</si>
  <si>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</si>
  <si>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</si>
  <si>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</si>
  <si>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</si>
  <si>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</si>
  <si>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</si>
  <si>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</si>
  <si>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</si>
  <si>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</si>
  <si>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</si>
  <si>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</si>
  <si>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</si>
  <si>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</si>
  <si>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</si>
  <si>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</si>
  <si>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</si>
  <si>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</si>
  <si>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</si>
  <si>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</si>
  <si>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</si>
  <si>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</si>
  <si>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</si>
  <si>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</si>
  <si>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</si>
  <si>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</si>
  <si>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</si>
  <si>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</si>
  <si>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</si>
  <si>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</si>
  <si>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</si>
  <si>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</si>
  <si>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</si>
  <si>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</si>
  <si>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</si>
  <si>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</si>
  <si>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</si>
  <si>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</si>
  <si>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</si>
  <si>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</si>
  <si>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</si>
  <si>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</si>
  <si>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</si>
  <si>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</si>
  <si>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</si>
  <si>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</si>
  <si>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</si>
  <si>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</si>
  <si>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</si>
  <si>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</si>
  <si>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</si>
  <si>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</si>
  <si>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</si>
  <si>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</si>
  <si>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</si>
  <si>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</si>
  <si>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</si>
  <si>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</si>
  <si>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</si>
  <si>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</si>
  <si>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</si>
  <si>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</si>
  <si>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</si>
  <si>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</si>
  <si>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</si>
  <si>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</si>
  <si>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</si>
  <si>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</si>
  <si>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</si>
  <si>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</si>
  <si>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</si>
  <si>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</si>
  <si>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</si>
  <si>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</si>
  <si>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</si>
  <si>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</si>
  <si>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</si>
  <si>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</si>
  <si>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</si>
  <si>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</si>
  <si>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</si>
  <si>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</si>
  <si>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</si>
  <si>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</si>
  <si>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</si>
  <si>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</si>
  <si>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</si>
  <si>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</si>
  <si>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</si>
  <si>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</si>
  <si>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</si>
  <si>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</si>
  <si>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</si>
  <si>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</si>
  <si>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</si>
  <si>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</si>
  <si>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</si>
  <si>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</si>
  <si>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</si>
  <si>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</si>
  <si>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</si>
  <si>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</si>
  <si>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</si>
  <si>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</si>
  <si>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</si>
  <si>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</si>
  <si>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</si>
  <si>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</si>
  <si>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</si>
  <si>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</si>
  <si>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</si>
  <si>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</si>
  <si>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</si>
  <si>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</si>
  <si>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</si>
  <si>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</si>
  <si>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</si>
  <si>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</si>
  <si>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</si>
  <si>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</si>
  <si>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</si>
  <si>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</si>
  <si>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</si>
  <si>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</si>
  <si>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</si>
  <si>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</si>
  <si>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</si>
  <si>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</si>
  <si>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</si>
  <si>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</si>
  <si>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</si>
  <si>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</si>
  <si>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</si>
  <si>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</si>
  <si>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</si>
  <si>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</si>
  <si>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</si>
  <si>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</si>
  <si>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</si>
  <si>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</si>
  <si>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</si>
  <si>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</si>
  <si>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</si>
  <si>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</si>
  <si>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</si>
  <si>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</si>
  <si>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</si>
  <si>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</si>
  <si>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</si>
  <si>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</si>
  <si>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</si>
  <si>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</si>
  <si>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</si>
  <si>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</si>
  <si>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</si>
  <si>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</si>
  <si>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</si>
  <si>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</si>
  <si>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</si>
  <si>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</si>
  <si>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</si>
  <si>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</si>
  <si>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</si>
  <si>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</si>
  <si>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</si>
  <si>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</si>
  <si>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</si>
  <si>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</si>
  <si>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</si>
  <si>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</si>
  <si>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</si>
  <si>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</si>
  <si>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</si>
  <si>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</si>
  <si>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</si>
  <si>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</si>
  <si>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</si>
  <si>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</si>
  <si>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</si>
  <si>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</si>
  <si>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</si>
  <si>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</si>
  <si>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</si>
  <si>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</si>
  <si>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</si>
  <si>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</si>
  <si>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</si>
  <si>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</si>
  <si>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</si>
  <si>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</si>
  <si>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</si>
  <si>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</si>
  <si>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</si>
  <si>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</si>
  <si>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</si>
  <si>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</si>
  <si>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</si>
  <si>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</si>
  <si>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</si>
  <si>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</si>
  <si>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</si>
  <si>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</si>
  <si>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</si>
  <si>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</si>
  <si>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</si>
  <si>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</si>
  <si>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</si>
  <si>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</si>
  <si>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</si>
  <si>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</si>
  <si>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</si>
  <si>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</si>
  <si>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</si>
  <si>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</si>
  <si>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</si>
  <si>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</si>
  <si>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</si>
  <si>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</si>
  <si>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</si>
  <si>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</si>
  <si>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</si>
  <si>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</si>
  <si>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</si>
  <si>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</si>
  <si>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</si>
  <si>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</si>
  <si>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</si>
  <si>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</si>
  <si>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</si>
  <si>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</si>
  <si>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</si>
  <si>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</si>
  <si>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</si>
  <si>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</si>
  <si>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</si>
  <si>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</si>
  <si>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</si>
  <si>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</si>
  <si>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</si>
  <si>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</si>
  <si>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</si>
  <si>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</si>
  <si>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</si>
  <si>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</si>
  <si>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</si>
  <si>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</si>
  <si>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</si>
  <si>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</si>
  <si>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</si>
  <si>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</si>
  <si>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</si>
  <si>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</si>
  <si>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</si>
  <si>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</si>
  <si>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</si>
  <si>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</si>
  <si>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</si>
  <si>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</si>
  <si>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</si>
  <si>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</si>
  <si>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</si>
  <si>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</si>
  <si>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</si>
  <si>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</si>
  <si>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</si>
  <si>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</si>
  <si>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</si>
  <si>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</si>
  <si>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</si>
  <si>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</si>
  <si>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</si>
  <si>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</si>
  <si>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</si>
  <si>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</si>
  <si>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</si>
  <si>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</si>
  <si>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</si>
  <si>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</si>
  <si>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</si>
  <si>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</si>
  <si>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</si>
  <si>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</si>
  <si>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</si>
  <si>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</si>
  <si>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</si>
  <si>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</si>
  <si>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</si>
  <si>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</si>
  <si>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</si>
  <si>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</si>
  <si>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</si>
  <si>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</si>
  <si>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</si>
  <si>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</si>
  <si>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</si>
  <si>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</si>
  <si>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</si>
  <si>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</si>
  <si>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</si>
  <si>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</si>
  <si>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</si>
  <si>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</si>
  <si>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</si>
  <si>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</si>
  <si>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</si>
  <si>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</si>
  <si>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</si>
  <si>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</si>
  <si>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</si>
  <si>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</si>
  <si>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</si>
  <si>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</si>
  <si>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</si>
  <si>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</si>
  <si>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</si>
  <si>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</si>
  <si>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</si>
  <si>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</si>
  <si>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</si>
  <si>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</si>
  <si>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</si>
  <si>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</si>
  <si>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</si>
  <si>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</si>
  <si>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</si>
  <si>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</si>
  <si>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</si>
  <si>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</si>
  <si>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</si>
  <si>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</si>
  <si>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</si>
  <si>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</si>
  <si>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</si>
  <si>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</si>
  <si>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</si>
  <si>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</si>
  <si>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</si>
  <si>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</si>
  <si>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</si>
  <si>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</si>
  <si>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</si>
  <si>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</si>
  <si>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</si>
  <si>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</si>
  <si>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</si>
  <si>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</si>
  <si>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</si>
  <si>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</si>
  <si>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</si>
  <si>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</si>
  <si>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</si>
  <si>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</si>
  <si>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</si>
  <si>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</si>
  <si>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</si>
  <si>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</si>
  <si>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</si>
  <si>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</si>
  <si>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</si>
  <si>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</si>
  <si>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</si>
  <si>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</si>
  <si>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</si>
  <si>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</si>
  <si>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</si>
  <si>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</si>
  <si>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</si>
  <si>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</si>
  <si>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</si>
  <si>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</si>
  <si>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</si>
  <si>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</si>
  <si>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</si>
  <si>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</si>
  <si>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</si>
  <si>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</si>
  <si>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</si>
  <si>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</si>
  <si>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</si>
  <si>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</si>
  <si>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</si>
  <si>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</si>
  <si>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</si>
  <si>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</si>
  <si>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</si>
  <si>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</si>
  <si>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</si>
  <si>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</si>
  <si>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</si>
  <si>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</si>
  <si>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</si>
  <si>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</si>
  <si>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</si>
  <si>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</si>
  <si>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</si>
  <si>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</si>
  <si>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</si>
  <si>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</si>
  <si>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</si>
  <si>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</si>
  <si>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</si>
  <si>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</si>
  <si>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</si>
  <si>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</si>
  <si>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</si>
  <si>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</si>
  <si>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</si>
  <si>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</si>
  <si>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</si>
  <si>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</si>
  <si>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</si>
  <si>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</si>
  <si>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</si>
  <si>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</si>
  <si>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</si>
  <si>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</si>
  <si>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</si>
  <si>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</si>
  <si>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</si>
  <si>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</si>
  <si>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</si>
  <si>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</si>
  <si>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</si>
  <si>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</si>
  <si>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</si>
  <si>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</si>
  <si>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</si>
  <si>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</si>
  <si>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</si>
  <si>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</si>
  <si>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</si>
  <si>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</si>
  <si>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</si>
  <si>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</si>
  <si>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</si>
  <si>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</si>
  <si>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</si>
  <si>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</si>
  <si>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</si>
  <si>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</si>
  <si>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</si>
  <si>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</si>
  <si>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</si>
  <si>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</si>
  <si>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</si>
  <si>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</si>
  <si>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</si>
  <si>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</si>
  <si>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</si>
  <si>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</si>
  <si>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</si>
  <si>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</si>
  <si>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</si>
  <si>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</si>
  <si>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</si>
  <si>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</si>
  <si>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</si>
  <si>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</si>
  <si>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</si>
  <si>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</si>
  <si>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</si>
  <si>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</si>
  <si>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</si>
  <si>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</si>
  <si>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</si>
  <si>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</si>
  <si>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</si>
  <si>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</si>
  <si>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</si>
  <si>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</si>
  <si>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</si>
  <si>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</si>
  <si>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</si>
  <si>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</si>
  <si>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</si>
  <si>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</si>
  <si>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</si>
  <si>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</si>
  <si>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</si>
  <si>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</si>
  <si>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</si>
  <si>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</si>
  <si>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</si>
  <si>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</si>
  <si>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</si>
  <si>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</si>
  <si>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</si>
  <si>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</si>
  <si>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</si>
  <si>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</si>
  <si>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</si>
  <si>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</si>
  <si>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</si>
  <si>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</si>
  <si>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</si>
  <si>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</si>
  <si>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</si>
  <si>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</si>
  <si>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</si>
  <si>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</si>
  <si>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</si>
  <si>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</si>
  <si>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</si>
  <si>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</si>
  <si>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</si>
  <si>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</si>
  <si>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</si>
  <si>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</si>
  <si>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</si>
  <si>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</si>
  <si>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</si>
  <si>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</si>
  <si>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</si>
  <si>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</si>
  <si>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</si>
  <si>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</si>
  <si>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</si>
  <si>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</si>
  <si>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</si>
  <si>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</si>
  <si>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</si>
  <si>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</si>
  <si>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</si>
  <si>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</si>
  <si>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</si>
  <si>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</si>
  <si>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</si>
  <si>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</si>
  <si>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</si>
  <si>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</si>
  <si>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</si>
  <si>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</si>
  <si>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</si>
  <si>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</si>
  <si>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</si>
  <si>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</si>
  <si>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</si>
  <si>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</si>
  <si>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</si>
  <si>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</si>
  <si>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</si>
  <si>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</si>
  <si>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</si>
  <si>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</si>
  <si>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</si>
  <si>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</si>
  <si>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</si>
  <si>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</si>
  <si>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</si>
  <si>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</si>
  <si>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</si>
  <si>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</si>
  <si>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</si>
  <si>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</si>
  <si>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</si>
  <si>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</si>
  <si>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</si>
  <si>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</si>
  <si>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</si>
  <si>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</si>
  <si>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</si>
  <si>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</si>
  <si>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</si>
  <si>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</si>
  <si>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</si>
  <si>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</si>
  <si>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</si>
  <si>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</si>
  <si>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</si>
  <si>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</si>
  <si>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</si>
  <si>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</si>
  <si>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</si>
  <si>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</si>
  <si>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</si>
  <si>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</si>
  <si>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</si>
  <si>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</si>
  <si>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</si>
  <si>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</si>
  <si>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</si>
  <si>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</si>
  <si>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</si>
  <si>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</si>
  <si>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</si>
  <si>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</si>
  <si>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</si>
  <si>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</si>
  <si>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</si>
  <si>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</si>
  <si>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</si>
  <si>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</si>
  <si>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</si>
  <si>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</si>
  <si>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</si>
  <si>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</si>
  <si>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</si>
  <si>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</si>
  <si>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</si>
  <si>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</si>
  <si>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</si>
  <si>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</si>
  <si>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</si>
  <si>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</si>
  <si>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</si>
  <si>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</si>
  <si>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</si>
  <si>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</si>
  <si>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</si>
  <si>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</si>
  <si>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</si>
  <si>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</si>
  <si>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</si>
  <si>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</si>
  <si>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</si>
  <si>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</si>
  <si>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</si>
  <si>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</si>
  <si>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</si>
  <si>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</si>
  <si>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</si>
  <si>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</si>
  <si>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</si>
  <si>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</si>
  <si>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</si>
  <si>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</si>
  <si>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</si>
  <si>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</si>
  <si>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</si>
  <si>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</si>
  <si>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</si>
  <si>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</si>
  <si>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</si>
  <si>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</si>
  <si>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</si>
  <si>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</si>
  <si>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</si>
  <si>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</si>
  <si>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</si>
  <si>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</si>
  <si>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</si>
  <si>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</si>
  <si>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</si>
  <si>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</si>
  <si>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</si>
  <si>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</si>
  <si>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</si>
  <si>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</si>
  <si>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</si>
  <si>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</si>
  <si>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</si>
  <si>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</si>
  <si>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</si>
  <si>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</si>
  <si>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</si>
  <si>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</si>
  <si>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</si>
  <si>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</si>
  <si>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</si>
  <si>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</si>
  <si>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</si>
  <si>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</si>
  <si>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</si>
  <si>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</si>
  <si>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</si>
  <si>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</si>
  <si>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</si>
  <si>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</si>
  <si>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</si>
  <si>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</si>
  <si>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</si>
  <si>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</si>
  <si>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</si>
  <si>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</si>
  <si>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</si>
  <si>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</si>
  <si>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</si>
  <si>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</si>
  <si>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</si>
  <si>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</si>
  <si>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</si>
  <si>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</si>
  <si>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</si>
  <si>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</si>
  <si>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</si>
  <si>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</si>
  <si>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</si>
  <si>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</si>
  <si>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</si>
  <si>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</si>
  <si>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</si>
  <si>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</si>
  <si>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</si>
  <si>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</si>
  <si>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</si>
  <si>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</si>
  <si>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</si>
  <si>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</si>
  <si>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</si>
  <si>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</si>
  <si>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</si>
  <si>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</si>
  <si>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</si>
  <si>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</si>
  <si>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</si>
  <si>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</si>
  <si>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</si>
  <si>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</si>
  <si>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</si>
  <si>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</si>
  <si>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</si>
  <si>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</si>
  <si>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</si>
  <si>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</si>
  <si>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</si>
  <si>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</si>
  <si>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</si>
  <si>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</si>
  <si>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</si>
  <si>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</si>
  <si>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</si>
  <si>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</si>
  <si>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</si>
  <si>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</si>
  <si>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</si>
  <si>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</si>
  <si>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</si>
  <si>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</si>
  <si>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</si>
  <si>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</si>
  <si>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</si>
  <si>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</si>
  <si>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</si>
  <si>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</si>
  <si>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</si>
  <si>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</si>
  <si>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</si>
  <si>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</si>
  <si>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</si>
  <si>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</si>
  <si>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</si>
  <si>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</si>
  <si>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</si>
  <si>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</si>
  <si>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</si>
  <si>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</si>
  <si>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</si>
  <si>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</si>
  <si>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</si>
  <si>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</si>
  <si>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</si>
  <si>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</si>
  <si>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</si>
  <si>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</si>
  <si>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</si>
  <si>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</si>
  <si>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</si>
  <si>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</si>
  <si>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</si>
  <si>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</si>
  <si>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</si>
  <si>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</si>
  <si>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</si>
  <si>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</si>
  <si>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</si>
  <si>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</si>
  <si>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</si>
  <si>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</si>
  <si>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</si>
  <si>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</si>
  <si>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</si>
  <si>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</si>
  <si>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</si>
  <si>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</si>
  <si>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</si>
  <si>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</si>
  <si>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</si>
  <si>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</si>
  <si>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</si>
  <si>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</si>
  <si>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</si>
  <si>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</si>
  <si>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</si>
  <si>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</si>
  <si>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</si>
  <si>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</si>
  <si>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</si>
  <si>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</si>
  <si>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</si>
  <si>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</si>
  <si>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</si>
  <si>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</si>
  <si>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</si>
  <si>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</si>
  <si>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</si>
  <si>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</si>
  <si>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</si>
  <si>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</si>
  <si>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</si>
  <si>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</si>
  <si>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</si>
  <si>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</si>
  <si>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</si>
  <si>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</si>
  <si>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</si>
  <si>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</si>
  <si>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</si>
  <si>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</si>
  <si>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</si>
  <si>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</si>
  <si>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</si>
  <si>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</si>
  <si>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</si>
  <si>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</si>
  <si>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</si>
  <si>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</si>
  <si>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</si>
  <si>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</si>
  <si>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</si>
  <si>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</si>
  <si>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</si>
  <si>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</si>
  <si>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</si>
  <si>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</si>
  <si>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</si>
  <si>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</si>
  <si>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</si>
  <si>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</si>
  <si>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</si>
  <si>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</si>
  <si>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</si>
  <si>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</si>
  <si>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</si>
  <si>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</si>
  <si>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</si>
  <si>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</si>
  <si>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</si>
  <si>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</si>
  <si>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</si>
  <si>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</si>
  <si>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</si>
  <si>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</si>
  <si>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</si>
  <si>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</si>
  <si>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</si>
  <si>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</si>
  <si>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</si>
  <si>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</si>
  <si>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</si>
  <si>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</si>
  <si>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</si>
  <si>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</si>
  <si>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</si>
  <si>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</si>
  <si>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</si>
  <si>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</si>
  <si>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</si>
  <si>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</si>
  <si>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</si>
  <si>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</si>
  <si>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</si>
  <si>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</si>
  <si>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</si>
  <si>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</si>
  <si>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</si>
  <si>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</si>
  <si>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</si>
  <si>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</si>
  <si>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</si>
  <si>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</si>
  <si>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</si>
  <si>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</si>
  <si>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</si>
  <si>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</si>
  <si>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</si>
  <si>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</si>
  <si>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</si>
  <si>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</si>
  <si>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</si>
  <si>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</si>
  <si>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</si>
  <si>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</si>
  <si>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</si>
  <si>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</si>
  <si>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</si>
  <si>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</si>
  <si>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</si>
  <si>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</si>
  <si>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</si>
  <si>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</si>
  <si>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</si>
  <si>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</si>
  <si>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</si>
  <si>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</si>
  <si>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</si>
  <si>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</si>
  <si>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</si>
  <si>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</si>
  <si>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</si>
  <si>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</si>
  <si>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</si>
  <si>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</si>
  <si>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</si>
  <si>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</si>
  <si>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</si>
  <si>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</si>
  <si>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</si>
  <si>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</si>
  <si>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</si>
  <si>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</si>
  <si>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</si>
  <si>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</si>
  <si>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</si>
  <si>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</si>
  <si>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</si>
  <si>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</si>
  <si>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</si>
  <si>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</si>
  <si>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</si>
  <si>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</si>
  <si>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</si>
  <si>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</si>
  <si>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</si>
  <si>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</si>
  <si>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</si>
  <si>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</si>
  <si>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</si>
  <si>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</si>
  <si>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</si>
  <si>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</si>
  <si>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</si>
  <si>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</si>
  <si>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</si>
  <si>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</si>
  <si>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</si>
  <si>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</si>
  <si>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</si>
  <si>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</si>
  <si>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</si>
  <si>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</si>
  <si>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</si>
  <si>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</si>
  <si>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</si>
  <si>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</si>
  <si>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</si>
  <si>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</si>
  <si>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</si>
  <si>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</si>
  <si>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</si>
  <si>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</si>
  <si>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</si>
  <si>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</si>
  <si>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</si>
  <si>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</si>
  <si>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</si>
  <si>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</si>
  <si>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</si>
  <si>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</si>
  <si>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</si>
  <si>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</si>
  <si>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</si>
  <si>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</si>
  <si>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</si>
  <si>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</si>
  <si>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</si>
  <si>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</si>
  <si>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</si>
  <si>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</si>
  <si>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</si>
  <si>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</si>
  <si>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</si>
  <si>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</si>
  <si>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</si>
  <si>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</si>
  <si>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</si>
  <si>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</si>
  <si>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</si>
  <si>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</si>
  <si>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</si>
  <si>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</si>
  <si>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</si>
  <si>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</si>
  <si>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</si>
  <si>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</si>
  <si>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</si>
  <si>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</si>
  <si>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</si>
  <si>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</si>
  <si>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</si>
  <si>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</si>
  <si>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</si>
  <si>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</si>
  <si>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</si>
  <si>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</si>
  <si>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</si>
  <si>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</si>
  <si>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</si>
  <si>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</si>
  <si>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</si>
  <si>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</si>
  <si>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</si>
  <si>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</si>
  <si>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</si>
  <si>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</si>
  <si>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</si>
  <si>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</si>
  <si>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</si>
  <si>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</si>
  <si>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</si>
  <si>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</si>
  <si>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</si>
  <si>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</si>
  <si>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</si>
  <si>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</si>
  <si>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</si>
  <si>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</si>
  <si>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</si>
  <si>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</si>
  <si>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</si>
  <si>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</si>
  <si>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</si>
  <si>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</si>
  <si>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</si>
  <si>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</si>
  <si>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</si>
  <si>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</si>
  <si>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</si>
  <si>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</si>
  <si>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</si>
  <si>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</si>
  <si>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</si>
  <si>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</si>
  <si>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</si>
  <si>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</si>
  <si>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</si>
  <si>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</si>
  <si>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</si>
  <si>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</si>
  <si>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</si>
  <si>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</si>
  <si>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</si>
  <si>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</si>
  <si>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</si>
  <si>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</si>
  <si>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</si>
  <si>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</si>
  <si>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</si>
  <si>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</si>
  <si>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</si>
  <si>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</si>
  <si>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</si>
  <si>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</si>
  <si>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</si>
  <si>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</si>
  <si>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</si>
  <si>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</si>
  <si>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</si>
  <si>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</si>
  <si>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</si>
  <si>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</si>
  <si>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</si>
  <si>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</si>
  <si>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</si>
  <si>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</si>
  <si>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</si>
  <si>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</si>
  <si>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</si>
  <si>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</si>
  <si>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</si>
  <si>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</si>
  <si>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</si>
  <si>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</si>
  <si>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</si>
  <si>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</si>
  <si>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</si>
  <si>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</si>
  <si>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</si>
  <si>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</si>
  <si>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</si>
  <si>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</si>
  <si>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</si>
  <si>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</si>
  <si>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</si>
  <si>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</si>
  <si>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</si>
  <si>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</si>
  <si>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</si>
  <si>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</si>
  <si>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</si>
  <si>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</si>
  <si>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</si>
  <si>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</si>
  <si>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</si>
  <si>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</si>
  <si>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</si>
  <si>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</si>
  <si>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</si>
  <si>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</si>
  <si>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</si>
  <si>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</si>
  <si>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</si>
  <si>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</si>
  <si>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</si>
  <si>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</si>
  <si>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</si>
  <si>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</si>
  <si>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</si>
  <si>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</si>
  <si>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</si>
  <si>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</si>
  <si>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</si>
  <si>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</si>
  <si>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</si>
  <si>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</si>
  <si>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</si>
  <si>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</si>
  <si>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</si>
  <si>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</si>
  <si>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</si>
  <si>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</si>
  <si>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</si>
  <si>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</si>
  <si>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</si>
  <si>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</si>
  <si>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</si>
  <si>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</si>
  <si>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</si>
  <si>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</si>
  <si>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</si>
  <si>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</si>
  <si>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</si>
  <si>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</si>
  <si>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</si>
  <si>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</si>
  <si>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</si>
  <si>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</si>
  <si>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</si>
  <si>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</si>
  <si>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</si>
  <si>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</si>
  <si>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</si>
  <si>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</si>
  <si>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</si>
  <si>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</si>
  <si>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</si>
  <si>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</si>
  <si>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</si>
  <si>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</si>
  <si>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</si>
  <si>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</si>
  <si>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</si>
  <si>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</si>
  <si>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</si>
  <si>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</si>
  <si>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</si>
  <si>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</si>
  <si>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</si>
  <si>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</si>
  <si>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</si>
  <si>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</si>
  <si>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</si>
  <si>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</si>
  <si>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</si>
  <si>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</si>
  <si>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</si>
  <si>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</si>
  <si>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</si>
  <si>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</si>
  <si>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</si>
  <si>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</si>
  <si>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</si>
  <si>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</si>
  <si>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</si>
  <si>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</si>
  <si>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</si>
  <si>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</si>
  <si>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</si>
  <si>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</si>
  <si>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</si>
  <si>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</si>
  <si>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</si>
  <si>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</si>
  <si>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</si>
  <si>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</si>
  <si>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</si>
  <si>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</si>
  <si>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</si>
  <si>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</si>
  <si>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</si>
  <si>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</si>
  <si>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</si>
  <si>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</si>
  <si>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</si>
  <si>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</si>
  <si>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</si>
  <si>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</si>
  <si>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</si>
  <si>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</si>
  <si>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</si>
  <si>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</si>
  <si>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</si>
  <si>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</si>
  <si>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</si>
  <si>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</si>
  <si>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</si>
  <si>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</si>
  <si>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</si>
  <si>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</si>
  <si>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</si>
  <si>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</si>
  <si>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</si>
  <si>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</si>
  <si>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</si>
  <si>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</si>
  <si>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</si>
  <si>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</si>
  <si>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</si>
  <si>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</si>
  <si>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</si>
  <si>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</si>
  <si>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</si>
  <si>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</si>
  <si>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</si>
  <si>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</si>
  <si>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</si>
  <si>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</si>
  <si>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</si>
  <si>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</si>
  <si>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</si>
  <si>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</si>
  <si>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</si>
  <si>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</si>
  <si>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</si>
  <si>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</si>
  <si>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</si>
  <si>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</si>
  <si>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</si>
  <si>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</si>
  <si>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</si>
  <si>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</si>
  <si>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</si>
  <si>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</si>
  <si>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</si>
  <si>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</si>
  <si>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</si>
  <si>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</si>
  <si>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</si>
  <si>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</si>
  <si>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</si>
  <si>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</si>
  <si>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</si>
  <si>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</si>
  <si>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</si>
  <si>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</si>
  <si>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</si>
  <si>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</si>
  <si>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</si>
  <si>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</si>
  <si>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</si>
  <si>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</si>
  <si>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</si>
  <si>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</si>
  <si>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</si>
  <si>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</si>
  <si>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</si>
  <si>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</si>
  <si>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</si>
  <si>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</si>
  <si>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</si>
  <si>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</si>
  <si>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</si>
  <si>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</si>
  <si>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</si>
  <si>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</si>
  <si>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</si>
  <si>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</si>
  <si>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</si>
  <si>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</si>
  <si>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</si>
  <si>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</si>
  <si>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</si>
  <si>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</si>
  <si>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</si>
  <si>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</si>
  <si>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</si>
  <si>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</si>
  <si>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</si>
  <si>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</si>
  <si>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</si>
  <si>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</si>
  <si>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</si>
  <si>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</si>
  <si>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</si>
  <si>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</si>
  <si>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</si>
  <si>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</si>
  <si>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</si>
  <si>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</si>
  <si>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</si>
  <si>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</si>
  <si>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</si>
  <si>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</si>
  <si>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</si>
  <si>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</si>
  <si>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</si>
  <si>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</si>
  <si>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</si>
  <si>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</si>
  <si>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</si>
  <si>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</si>
  <si>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</si>
  <si>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</si>
  <si>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</si>
  <si>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</si>
  <si>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</si>
  <si>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</si>
  <si>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</si>
  <si>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</si>
  <si>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</si>
  <si>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</si>
  <si>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</si>
  <si>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</si>
  <si>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</si>
  <si>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</si>
  <si>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</si>
  <si>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</si>
  <si>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</si>
  <si>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</si>
  <si>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</si>
  <si>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</si>
  <si>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</si>
  <si>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</si>
  <si>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</si>
  <si>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</si>
  <si>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</si>
  <si>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</si>
  <si>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</si>
  <si>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</si>
  <si>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</si>
  <si>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</si>
  <si>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</si>
  <si>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</si>
  <si>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</si>
  <si>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</si>
  <si>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</si>
  <si>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</si>
  <si>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</si>
  <si>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</si>
  <si>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</si>
  <si>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</si>
  <si>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</si>
  <si>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</si>
  <si>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</si>
  <si>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</si>
  <si>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</si>
  <si>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</si>
  <si>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</si>
  <si>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</si>
  <si>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</si>
  <si>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</si>
  <si>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</si>
  <si>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</si>
  <si>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</si>
  <si>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</si>
  <si>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</si>
  <si>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</si>
  <si>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</si>
  <si>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</si>
  <si>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</si>
  <si>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</si>
  <si>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</si>
  <si>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</si>
  <si>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</si>
  <si>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</si>
  <si>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</si>
  <si>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</si>
  <si>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</si>
  <si>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</si>
  <si>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</si>
  <si>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</si>
  <si>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</si>
  <si>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</si>
  <si>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</si>
  <si>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</si>
  <si>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</si>
  <si>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</si>
  <si>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</si>
  <si>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</si>
  <si>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</si>
  <si>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</si>
  <si>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</si>
  <si>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</si>
  <si>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</si>
  <si>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</si>
  <si>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</si>
  <si>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</si>
  <si>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</si>
  <si>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</si>
  <si>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</si>
  <si>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</si>
  <si>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</si>
  <si>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</si>
  <si>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</si>
  <si>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</si>
  <si>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</si>
  <si>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</si>
  <si>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</si>
  <si>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</si>
  <si>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</si>
  <si>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</si>
  <si>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</si>
  <si>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</si>
  <si>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</si>
  <si>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</si>
  <si>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</si>
  <si>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</si>
  <si>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</si>
  <si>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</si>
  <si>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</si>
  <si>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</si>
  <si>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</si>
  <si>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</si>
  <si>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</si>
  <si>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</si>
  <si>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</si>
  <si>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</si>
  <si>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</si>
  <si>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</si>
  <si>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</si>
  <si>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</si>
  <si>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</si>
  <si>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</si>
  <si>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</si>
  <si>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</si>
  <si>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</si>
  <si>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</si>
  <si>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</si>
  <si>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</si>
  <si>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</si>
  <si>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</si>
  <si>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</si>
  <si>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</si>
  <si>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</si>
  <si>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</si>
  <si>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</si>
  <si>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</si>
  <si>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</si>
  <si>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</si>
  <si>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</si>
  <si>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</si>
  <si>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</si>
  <si>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</si>
  <si>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</si>
  <si>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</si>
  <si>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</si>
  <si>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</si>
  <si>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</si>
  <si>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</si>
  <si>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</si>
  <si>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</si>
  <si>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</si>
  <si>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</si>
  <si>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</si>
  <si>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</si>
  <si>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</si>
  <si>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</si>
  <si>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</si>
  <si>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</si>
  <si>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</si>
  <si>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</si>
  <si>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</si>
  <si>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</si>
  <si>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</si>
  <si>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</si>
  <si>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</si>
  <si>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</si>
  <si>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</si>
  <si>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</si>
  <si>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</si>
  <si>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</si>
  <si>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</si>
  <si>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</si>
  <si>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</si>
  <si>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</si>
  <si>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</si>
  <si>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</si>
  <si>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</si>
  <si>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</si>
  <si>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</si>
  <si>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</si>
  <si>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</si>
  <si>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</si>
  <si>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</si>
  <si>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</si>
  <si>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</si>
  <si>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</si>
  <si>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</si>
  <si>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</si>
  <si>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</si>
  <si>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</si>
  <si>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</si>
  <si>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</si>
  <si>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</si>
  <si>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</si>
  <si>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</si>
  <si>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</si>
  <si>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</si>
  <si>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</si>
  <si>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</si>
  <si>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</si>
  <si>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</si>
  <si>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</si>
  <si>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</si>
  <si>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</si>
  <si>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</si>
  <si>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</si>
  <si>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</si>
  <si>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</si>
  <si>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</si>
  <si>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</si>
  <si>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</si>
  <si>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</si>
  <si>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</si>
  <si>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</si>
  <si>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</si>
  <si>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</si>
  <si>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</si>
  <si>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</si>
  <si>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</si>
  <si>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</si>
  <si>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</si>
  <si>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</si>
  <si>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</si>
  <si>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</si>
  <si>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</si>
  <si>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</si>
  <si>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</si>
  <si>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</si>
  <si>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</si>
  <si>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</si>
  <si>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</si>
  <si>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</si>
  <si>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</si>
  <si>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</si>
  <si>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</si>
  <si>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</si>
  <si>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</si>
  <si>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</si>
  <si>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</si>
  <si>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</si>
  <si>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</si>
  <si>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</si>
  <si>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</si>
  <si>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</si>
  <si>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</si>
  <si>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</si>
  <si>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</si>
  <si>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</si>
  <si>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</si>
  <si>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</si>
  <si>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</si>
  <si>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</si>
  <si>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</si>
  <si>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</si>
  <si>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</si>
  <si>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</si>
  <si>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</si>
  <si>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</si>
  <si>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</si>
  <si>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</si>
  <si>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</si>
  <si>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</si>
  <si>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</si>
  <si>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</si>
  <si>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</si>
  <si>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</si>
  <si>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</si>
  <si>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</si>
  <si>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</si>
  <si>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</si>
  <si>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</si>
  <si>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</si>
  <si>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</si>
  <si>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</si>
  <si>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</si>
  <si>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</si>
  <si>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</si>
  <si>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</si>
  <si>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</si>
  <si>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</si>
  <si>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</si>
  <si>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</si>
  <si>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</si>
  <si>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</si>
  <si>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</si>
  <si>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</si>
  <si>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</si>
  <si>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</si>
  <si>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</si>
  <si>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</si>
  <si>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</si>
  <si>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</si>
  <si>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</si>
  <si>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</si>
  <si>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</si>
  <si>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</si>
  <si>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</si>
  <si>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</si>
  <si>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</si>
  <si>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</si>
  <si>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</si>
  <si>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</si>
  <si>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</si>
  <si>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</si>
  <si>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</si>
  <si>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</si>
  <si>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</si>
  <si>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</si>
  <si>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</si>
  <si>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</si>
  <si>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</si>
  <si>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</si>
  <si>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</si>
  <si>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</si>
  <si>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</si>
  <si>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</si>
  <si>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</si>
  <si>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</si>
  <si>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</si>
  <si>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</si>
  <si>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</si>
  <si>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</si>
  <si>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</si>
  <si>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</si>
  <si>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</si>
  <si>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</si>
  <si>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</si>
  <si>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</si>
  <si>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</si>
  <si>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</si>
  <si>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</si>
  <si>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</si>
  <si>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</si>
  <si>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</si>
  <si>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</si>
  <si>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</si>
  <si>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</si>
  <si>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</si>
  <si>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</si>
  <si>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</si>
  <si>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</si>
  <si>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</si>
  <si>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</si>
  <si>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</si>
  <si>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</si>
  <si>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</si>
  <si>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</si>
  <si>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</si>
  <si>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</si>
  <si>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</si>
  <si>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</si>
  <si>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</si>
  <si>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</si>
  <si>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</si>
  <si>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</si>
  <si>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</si>
  <si>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</si>
  <si>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</si>
  <si>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</si>
  <si>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</si>
  <si>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</si>
  <si>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</si>
  <si>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</si>
  <si>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</si>
  <si>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</si>
  <si>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</si>
  <si>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</si>
  <si>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</si>
  <si>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</si>
  <si>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</si>
  <si>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</si>
  <si>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</si>
  <si>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</si>
  <si>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</si>
  <si>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</si>
  <si>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</si>
  <si>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</si>
  <si>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</si>
  <si>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</si>
  <si>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</si>
  <si>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</si>
  <si>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</si>
  <si>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</si>
  <si>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</si>
  <si>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</si>
  <si>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</si>
  <si>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</si>
  <si>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</si>
  <si>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</si>
  <si>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</si>
  <si>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</si>
  <si>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</si>
  <si>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</si>
  <si>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</si>
  <si>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</si>
  <si>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</si>
  <si>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</si>
  <si>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</si>
  <si>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</si>
  <si>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</si>
  <si>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</si>
  <si>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</si>
  <si>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</si>
  <si>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</si>
  <si>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</si>
  <si>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</si>
  <si>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</si>
  <si>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</si>
  <si>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</si>
  <si>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</si>
  <si>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</si>
  <si>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</si>
  <si>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</si>
  <si>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</si>
  <si>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</si>
  <si>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</si>
  <si>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</si>
  <si>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</si>
  <si>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</si>
  <si>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</si>
  <si>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</si>
  <si>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</si>
  <si>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</si>
  <si>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</si>
  <si>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</si>
  <si>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</si>
  <si>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</si>
  <si>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</si>
  <si>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</si>
  <si>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</si>
  <si>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</si>
  <si>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</si>
  <si>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</si>
  <si>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</si>
  <si>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</si>
  <si>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</si>
  <si>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</si>
  <si>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</si>
  <si>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</si>
  <si>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</si>
  <si>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</si>
  <si>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</si>
  <si>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</si>
  <si>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</si>
  <si>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</si>
  <si>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</si>
  <si>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</si>
  <si>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</si>
  <si>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</si>
  <si>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</si>
  <si>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</si>
  <si>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</si>
  <si>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</si>
  <si>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</si>
  <si>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</si>
  <si>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</si>
  <si>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</si>
  <si>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</si>
  <si>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</si>
  <si>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</si>
  <si>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</si>
  <si>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</si>
  <si>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</si>
  <si>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</si>
  <si>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</si>
  <si>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</si>
  <si>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</si>
  <si>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</si>
  <si>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</si>
  <si>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</si>
  <si>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</si>
  <si>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</si>
  <si>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</si>
  <si>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</si>
  <si>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</si>
  <si>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</si>
  <si>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</si>
  <si>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</si>
  <si>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</si>
  <si>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</si>
  <si>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</si>
  <si>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</si>
  <si>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</si>
  <si>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</si>
  <si>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</si>
  <si>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</si>
  <si>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</si>
  <si>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</si>
  <si>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</si>
  <si>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</si>
  <si>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</si>
  <si>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</si>
  <si>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</si>
  <si>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</si>
  <si>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</si>
  <si>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</si>
  <si>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</si>
  <si>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</si>
  <si>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</si>
  <si>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</si>
  <si>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</si>
  <si>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</si>
  <si>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</si>
  <si>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</si>
  <si>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</si>
  <si>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</si>
  <si>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</si>
  <si>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</si>
  <si>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</si>
  <si>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</si>
  <si>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</si>
  <si>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</si>
  <si>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</si>
  <si>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</si>
  <si>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</si>
  <si>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</si>
  <si>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</si>
  <si>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</si>
  <si>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</si>
  <si>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</si>
  <si>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</si>
  <si>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</si>
  <si>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</si>
  <si>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</si>
  <si>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</si>
  <si>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</si>
  <si>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</si>
  <si>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</si>
  <si>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</si>
  <si>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</si>
  <si>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</si>
  <si>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</si>
  <si>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</si>
  <si>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</si>
  <si>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</si>
  <si>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</si>
  <si>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</si>
  <si>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</si>
  <si>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</si>
  <si>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</si>
  <si>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</si>
  <si>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</si>
  <si>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</si>
  <si>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</si>
  <si>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</si>
  <si>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</si>
  <si>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</si>
  <si>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</si>
  <si>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</si>
  <si>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</si>
  <si>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</si>
  <si>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</si>
  <si>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</si>
  <si>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</si>
  <si>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</si>
  <si>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</si>
  <si>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</si>
  <si>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</si>
  <si>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</si>
  <si>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</si>
  <si>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</si>
  <si>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</si>
  <si>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</si>
  <si>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</si>
  <si>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</si>
  <si>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</si>
  <si>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</si>
  <si>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</si>
  <si>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</si>
  <si>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</si>
  <si>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</si>
  <si>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</si>
  <si>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</si>
  <si>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</si>
  <si>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</si>
  <si>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</si>
  <si>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</si>
  <si>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</si>
  <si>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</si>
  <si>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</si>
  <si>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</si>
  <si>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</si>
  <si>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</si>
  <si>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</si>
  <si>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</si>
  <si>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</si>
  <si>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</si>
  <si>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</si>
  <si>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</si>
  <si>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</si>
  <si>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</si>
  <si>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</si>
  <si>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</si>
  <si>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</si>
  <si>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</si>
  <si>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</si>
  <si>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</si>
  <si>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</si>
  <si>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</si>
  <si>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</si>
  <si>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</si>
  <si>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</si>
  <si>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</si>
  <si>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</si>
  <si>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</si>
  <si>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</si>
  <si>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</si>
  <si>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</si>
  <si>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</si>
  <si>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</si>
  <si>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</si>
  <si>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</si>
  <si>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</si>
  <si>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</si>
  <si>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</si>
  <si>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</si>
  <si>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</si>
  <si>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</si>
  <si>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</si>
  <si>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</si>
  <si>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</si>
  <si>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</si>
  <si>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</si>
  <si>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</si>
  <si>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</si>
  <si>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</si>
  <si>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</si>
  <si>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</si>
  <si>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</si>
  <si>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</si>
  <si>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</si>
  <si>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</si>
  <si>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</si>
  <si>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</si>
  <si>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</si>
  <si>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</si>
  <si>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</si>
  <si>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</si>
  <si>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</si>
  <si>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</si>
  <si>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</si>
  <si>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</si>
  <si>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</si>
  <si>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</si>
  <si>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</si>
  <si>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</si>
  <si>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</si>
  <si>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</si>
  <si>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</si>
  <si>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</si>
  <si>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</si>
  <si>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</si>
  <si>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</si>
  <si>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</si>
  <si>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</si>
  <si>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</si>
  <si>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</si>
  <si>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</si>
  <si>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</si>
  <si>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</si>
  <si>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</si>
  <si>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</si>
  <si>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</si>
  <si>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</si>
  <si>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</si>
  <si>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</si>
  <si>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</si>
  <si>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</si>
  <si>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</si>
  <si>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</si>
  <si>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</si>
  <si>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</si>
  <si>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</si>
  <si>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</si>
  <si>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</si>
  <si>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</si>
  <si>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</si>
  <si>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</si>
  <si>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</si>
  <si>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</si>
  <si>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</si>
  <si>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</si>
  <si>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</si>
  <si>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</si>
  <si>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</si>
  <si>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</si>
  <si>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</si>
  <si>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</si>
  <si>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</si>
  <si>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</si>
  <si>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</si>
  <si>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</si>
  <si>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</si>
  <si>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</si>
  <si>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</si>
  <si>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</si>
  <si>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</si>
  <si>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</si>
  <si>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</si>
  <si>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</si>
  <si>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</si>
  <si>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</si>
  <si>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</si>
  <si>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</si>
  <si>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</si>
  <si>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</si>
  <si>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</si>
  <si>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</si>
  <si>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</si>
  <si>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</si>
  <si>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</si>
  <si>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</si>
  <si>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</si>
  <si>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</si>
  <si>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</si>
  <si>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</si>
  <si>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</si>
  <si>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</si>
  <si>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</si>
  <si>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</si>
  <si>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</si>
  <si>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</si>
  <si>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</si>
  <si>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</si>
  <si>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</si>
  <si>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</si>
  <si>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</si>
  <si>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</si>
  <si>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</si>
  <si>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</si>
  <si>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</si>
  <si>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</si>
  <si>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</si>
  <si>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</si>
  <si>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</si>
  <si>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</si>
  <si>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</si>
  <si>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</si>
  <si>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</si>
  <si>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</si>
  <si>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</si>
  <si>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</si>
  <si>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</si>
  <si>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</si>
  <si>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</si>
  <si>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</si>
  <si>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</si>
  <si>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</si>
  <si>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</si>
  <si>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</si>
  <si>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</si>
  <si>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</si>
  <si>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</si>
  <si>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</si>
  <si>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</si>
  <si>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</si>
  <si>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</si>
  <si>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</si>
  <si>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</si>
  <si>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</si>
  <si>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</si>
  <si>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</si>
  <si>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</si>
  <si>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</si>
  <si>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</si>
  <si>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</si>
  <si>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</si>
  <si>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</si>
  <si>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</si>
  <si>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</si>
  <si>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</si>
  <si>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</si>
  <si>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</si>
  <si>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</si>
  <si>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</si>
  <si>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</si>
  <si>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</si>
  <si>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</si>
  <si>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</si>
  <si>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</si>
  <si>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</si>
  <si>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</si>
  <si>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</si>
  <si>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</si>
  <si>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</si>
  <si>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</si>
  <si>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</si>
  <si>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</si>
  <si>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</si>
  <si>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</si>
  <si>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</si>
  <si>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</si>
  <si>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</si>
  <si>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</si>
  <si>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</si>
  <si>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</si>
  <si>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</si>
  <si>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</si>
  <si>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</si>
  <si>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</si>
  <si>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</si>
  <si>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</si>
  <si>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</si>
  <si>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</si>
  <si>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</si>
  <si>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</si>
  <si>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</si>
  <si>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</si>
  <si>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</si>
  <si>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</si>
  <si>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</si>
  <si>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</si>
  <si>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</si>
  <si>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</si>
  <si>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</si>
  <si>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</si>
  <si>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</si>
  <si>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</si>
  <si>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</si>
  <si>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</si>
  <si>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</si>
  <si>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</si>
  <si>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</si>
  <si>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</si>
  <si>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</si>
  <si>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</si>
  <si>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</si>
  <si>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</si>
  <si>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</si>
  <si>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</si>
  <si>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</si>
  <si>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</si>
  <si>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</si>
  <si>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</si>
  <si>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</si>
  <si>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</si>
  <si>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</si>
  <si>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</si>
  <si>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</si>
  <si>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</si>
  <si>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</si>
  <si>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</si>
  <si>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</si>
  <si>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</si>
  <si>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</si>
  <si>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</si>
  <si>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</si>
  <si>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</si>
  <si>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</si>
  <si>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</si>
  <si>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</si>
  <si>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</si>
  <si>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</si>
  <si>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</si>
  <si>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</si>
  <si>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</si>
  <si>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</si>
  <si>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</si>
  <si>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</si>
  <si>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</si>
  <si>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</si>
  <si>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</si>
  <si>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</si>
  <si>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</si>
  <si>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</si>
  <si>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</si>
  <si>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</si>
  <si>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</si>
  <si>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</si>
  <si>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</si>
  <si>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</si>
  <si>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</si>
  <si>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</si>
  <si>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</si>
  <si>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</si>
  <si>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</si>
  <si>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</si>
  <si>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</si>
  <si>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</si>
  <si>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</si>
  <si>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</si>
  <si>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</si>
  <si>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</si>
  <si>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</si>
  <si>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</si>
  <si>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</si>
  <si>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</si>
  <si>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</si>
  <si>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</si>
  <si>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</si>
  <si>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</si>
  <si>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</si>
  <si>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</si>
  <si>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</si>
  <si>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</si>
  <si>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</si>
  <si>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</si>
  <si>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</si>
  <si>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</si>
  <si>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</si>
  <si>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</si>
  <si>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</si>
  <si>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</si>
  <si>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</si>
  <si>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</si>
  <si>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</si>
  <si>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</si>
  <si>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</si>
  <si>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</si>
  <si>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</si>
  <si>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</si>
  <si>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</si>
  <si>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</si>
  <si>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</si>
  <si>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</si>
  <si>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</si>
  <si>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</si>
  <si>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</si>
  <si>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</si>
  <si>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</si>
  <si>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</si>
  <si>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</si>
  <si>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</si>
  <si>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</si>
  <si>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</si>
  <si>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</si>
  <si>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</si>
  <si>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</si>
  <si>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</si>
  <si>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</si>
  <si>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</si>
  <si>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</si>
  <si>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</si>
  <si>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</si>
  <si>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</si>
  <si>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</si>
  <si>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</si>
  <si>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</si>
  <si>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</si>
  <si>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</si>
  <si>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</si>
  <si>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</si>
  <si>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</si>
  <si>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</si>
  <si>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</si>
  <si>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</si>
  <si>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</si>
  <si>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</si>
  <si>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</si>
  <si>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</si>
  <si>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</si>
  <si>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</si>
  <si>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</si>
  <si>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</si>
  <si>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</si>
  <si>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</si>
  <si>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</si>
  <si>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</si>
  <si>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</si>
  <si>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</si>
  <si>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</si>
  <si>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</si>
  <si>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</si>
  <si>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</si>
  <si>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</si>
  <si>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</si>
  <si>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</si>
  <si>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</si>
  <si>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</si>
  <si>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</si>
  <si>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</si>
  <si>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</si>
  <si>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</si>
  <si>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</si>
  <si>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</si>
  <si>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</si>
  <si>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</si>
  <si>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</si>
  <si>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</si>
  <si>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</si>
  <si>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</si>
  <si>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</si>
  <si>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</si>
  <si>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</si>
  <si>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</si>
  <si>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</si>
  <si>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</si>
  <si>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</si>
  <si>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</si>
  <si>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</si>
  <si>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</si>
  <si>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</si>
  <si>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Site access located in Salwa boarder team on gate waiting approval</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</si>
  <si>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</si>
  <si>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</si>
  <si>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</si>
  <si>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</si>
  <si>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</si>
  <si>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</si>
  <si>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</si>
  <si>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</si>
  <si>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</si>
  <si>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</si>
  <si>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</si>
  <si>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</si>
  <si>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</si>
  <si>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</si>
  <si>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</si>
  <si>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</si>
  <si>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</si>
  <si>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</si>
  <si>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</si>
  <si>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</si>
  <si>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</si>
  <si>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</si>
  <si>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</si>
  <si>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</si>
  <si>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</si>
  <si>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</si>
  <si>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</si>
  <si>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</si>
  <si>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</si>
  <si>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</si>
  <si>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</si>
  <si>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</si>
  <si>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</si>
  <si>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</si>
  <si>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</si>
  <si>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</si>
  <si>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</si>
  <si>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</si>
  <si>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</si>
  <si>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</si>
  <si>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</si>
  <si>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</si>
  <si>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</si>
  <si>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</si>
  <si>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</si>
  <si>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</si>
  <si>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</si>
  <si>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</si>
  <si>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</si>
  <si>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</si>
  <si>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</si>
  <si>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</si>
  <si>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</si>
  <si>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</si>
  <si>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</si>
  <si>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</si>
  <si>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</si>
  <si>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</si>
  <si>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</si>
  <si>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</si>
  <si>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</si>
  <si>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</si>
  <si>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</si>
  <si>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</si>
  <si>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</si>
  <si>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</si>
  <si>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</si>
  <si>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</si>
  <si>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</si>
  <si>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</si>
  <si>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</si>
  <si>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</si>
  <si>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</si>
  <si>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</si>
  <si>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</si>
  <si>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</si>
  <si>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</si>
  <si>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</si>
  <si>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</si>
  <si>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</si>
  <si>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</si>
  <si>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</si>
  <si>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</si>
  <si>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</si>
  <si>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PCM-20251026-00001173</t>
  </si>
  <si>
    <t xml:space="preserve">Restored by PG </t>
  </si>
  <si>
    <t>PCM-20251026-00001186</t>
  </si>
  <si>
    <t>ETA 20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</si>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</sst>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0" totalsRowShown="0" headerRowDxfId="157" dataDxfId="156" headerRowBorderDxfId="154" tableBorderDxfId="155" totalsRowBorderDxfId="153">
  <autoFilter ref="A1:CJ22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3" totalsRowShown="0" headerRowDxfId="48" dataDxfId="47" headerRowBorderDxfId="45" tableBorderDxfId="46" totalsRowBorderDxfId="44">
  <autoFilter ref="A1:L2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0" totalsRowShown="0" headerRowDxfId="31" dataDxfId="30" headerRowBorderDxfId="28" tableBorderDxfId="29">
  <autoFilter ref="A1:L46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0" totalsRowShown="0" headerRowDxfId="15" dataDxfId="14" headerRowBorderDxfId="12" tableBorderDxfId="13">
  <autoFilter ref="A1:L13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tabSelected="1" workbookViewId="0">
      <selection activeCell="K13" sqref="K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293.60976909722376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13.114780671297922</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0.1318177083376213</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45956.55819502315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45956.55819502315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45956.55819502315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45956.55819502315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45956.55819502315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45956.55819502315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45956.55819502315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45956.55819502315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45956.55819502315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45956.55819502315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45956.55819502315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45956.55819502315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45956.55819502315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45956.55819502315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45956.55819502315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45956.55819502315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45956.55819502315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45956.55819502315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45956.55819502315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45956.55819502315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45956.55819502315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45956.55819502315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45956.55819502315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45956.55819502315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45956.55819502315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45956.55819502315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45956.55819502315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45956.55819502315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45956.55819502315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45956.55819502315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45956.55819502315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45956.55819502315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45956.55819502315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45956.55819502315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45956.55819502315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45956.55819502315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45956.55819502315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45956.55819502315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45956.55819502315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45956.55819502315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45956.55819502315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45956.55819502315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45956.55819502315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45956.55819502315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45956.55819502315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45956.55819502315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45956.55819502315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45956.55819502315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45956.55819502315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45956.55819502315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45956.55819502315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45956.55819502315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45956.55819502315</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45956.55819502315</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478B95AF-A975-4F4E-AB46-9582F7AFA93D}"/>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0"/>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131.55835706018843</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12.062419560184935</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1</v>
      </c>
      <c r="D5" s="18" t="s">
        <v>26206</v>
      </c>
      <c r="E5" s="87" t="s">
        <v>38998</v>
      </c>
      <c r="F5" s="115">
        <v>45956.535439814812</v>
      </c>
      <c r="G5" s="116">
        <f ca="1">IFERROR(NOW()-F5,"-")</f>
        <v>2.2755208337912336E-2</v>
      </c>
      <c r="H5" s="115">
        <v>45956.530578703707</v>
      </c>
      <c r="I5" s="18" t="str">
        <f>IFERROR(VLOOKUP(D5,DB!A:F,6,0),"")</f>
        <v>SCECO</v>
      </c>
      <c r="J5" s="18" t="str">
        <f>IFERROR(VLOOKUP(D5,DB!A:G,7,0),"")</f>
        <v>Weak</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14296</v>
      </c>
      <c r="E6" s="87" t="s">
        <v>38998</v>
      </c>
      <c r="F6" s="115">
        <v>45956.54488425926</v>
      </c>
      <c r="G6" s="116">
        <f ca="1">IFERROR(NOW()-F6,"-")</f>
        <v>1.3310763890331145E-2</v>
      </c>
      <c r="H6" s="115">
        <v>45956.536550925928</v>
      </c>
      <c r="I6" s="18" t="str">
        <f>IFERROR(VLOOKUP(D6,DB!A:F,6,0),"")</f>
        <v>Generator-SG</v>
      </c>
      <c r="J6" s="18" t="str">
        <f>IFERROR(VLOOKUP(D6,DB!A:G,7,0),"")</f>
        <v>Dead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R2</v>
      </c>
      <c r="C7" s="18"/>
      <c r="D7" s="19" t="s">
        <v>14296</v>
      </c>
      <c r="E7" s="114"/>
      <c r="F7" s="115"/>
      <c r="G7" s="116">
        <f ca="1">IFERROR(NOW()-F7,"-")</f>
        <v>45956.55819502315</v>
      </c>
      <c r="H7" s="115"/>
      <c r="I7" s="18" t="str">
        <f>IFERROR(VLOOKUP(D7,DB!A:F,6,0),"")</f>
        <v>Generator-SG</v>
      </c>
      <c r="J7" s="18" t="str">
        <f>IFERROR(VLOOKUP(D7,DB!A:G,7,0),"")</f>
        <v>Dead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45956.55819502315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45956.55819502315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45956.55819502315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45956.55819502315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45956.55819502315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45956.55819502315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45956.55819502315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45956.55819502315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45956.55819502315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45956.55819502315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45956.55819502315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45956.55819502315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45956.55819502315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45956.55819502315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45956.55819502315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45956.55819502315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45956.55819502315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45956.55819502315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45956.55819502315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45956.55819502315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45956.55819502315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45956.55819502315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45956.55819502315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45956.55819502315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45956.55819502315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45956.55819502315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45956.55819502315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45956.55819502315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45956.55819502315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45956.55819502315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45956.55819502315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45956.55819502315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45956.55819502315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45956.55819502315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45956.55819502315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45956.55819502315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45956.55819502315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45956.55819502315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45956.55819502315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45956.55819502315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45956.55819502315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45956.55819502315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45956.55819502315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45956.55819502315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45956.55819502315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45956.55819502315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45956.55819502315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45956.55819502315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45956.55819502315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45956.55819502315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45956.55819502315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45956.55819502315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45956.55819502315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45956.55819502315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45956.55819502315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45956.55819502315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45956.55819502315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45956.55819502315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45956.55819502315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45956.55819502315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45956.55819502315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45956.55819502315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45956.55819502315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45956.55819502315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45956.55819502315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45956.55819502315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45956.55819502315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45956.55819502315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61"/>
      <c r="B76" s="162" t="str">
        <f>IFERROR(VLOOKUP(D76,DB!A:K,11,0),"")</f>
        <v/>
      </c>
      <c r="C76" s="162"/>
      <c r="D76" s="162"/>
      <c r="E76" s="163"/>
      <c r="F76" s="164"/>
      <c r="G76" s="165">
        <f ca="1">IFERROR(NOW()-F76,"-")</f>
        <v>45956.55819502315</v>
      </c>
      <c r="H76" s="164"/>
      <c r="I76" s="162" t="str">
        <f>IFERROR(VLOOKUP(D76,DB!A:F,6,0),"")</f>
        <v/>
      </c>
      <c r="J76" s="162" t="str">
        <f>IFERROR(VLOOKUP(D76,DB!A:G,7,0),"")</f>
        <v/>
      </c>
      <c r="K76" s="166"/>
      <c r="L76" s="162" t="str">
        <f>IFERROR(VLOOKUP(D76,DB!A:I,9,0),"")</f>
        <v/>
      </c>
      <c r="M76" s="162"/>
      <c r="N76" s="162"/>
      <c r="O76" s="162"/>
      <c r="P76" s="162"/>
      <c r="Q76" s="162"/>
      <c r="R76" s="162"/>
      <c r="S76" s="162"/>
      <c r="T76" s="162"/>
      <c r="U76" s="162"/>
      <c r="V76" s="162"/>
      <c r="W76" s="162"/>
      <c r="X76" s="162"/>
      <c r="Y76" s="162"/>
      <c r="Z76" s="162"/>
      <c r="AA76" s="162"/>
      <c r="AB76" s="162"/>
      <c r="AC76" s="162"/>
      <c r="AD76" s="162"/>
      <c r="AE76" s="162"/>
      <c r="AF76" s="162"/>
      <c r="AG76" s="162"/>
      <c r="AH76" s="162"/>
      <c r="AI76" s="162"/>
      <c r="AJ76" s="162"/>
      <c r="AK76" s="162"/>
      <c r="AL76" s="162"/>
      <c r="AM76" s="162"/>
      <c r="AN76" s="162"/>
      <c r="AO76" s="162"/>
      <c r="AP76" s="162"/>
      <c r="AQ76" s="162"/>
      <c r="AR76" s="162"/>
      <c r="AS76" s="162"/>
      <c r="AT76" s="162"/>
      <c r="AU76" s="162"/>
      <c r="AV76" s="162"/>
      <c r="AW76" s="162"/>
      <c r="AX76" s="162"/>
      <c r="AY76" s="162"/>
      <c r="AZ76" s="162"/>
      <c r="BA76" s="162"/>
      <c r="BB76" s="162"/>
      <c r="BC76" s="162"/>
      <c r="BD76" s="162"/>
      <c r="BE76" s="162"/>
      <c r="BF76" s="162"/>
      <c r="BG76" s="162"/>
      <c r="BH76" s="162"/>
      <c r="BI76" s="162"/>
      <c r="BJ76" s="162"/>
      <c r="BK76" s="162"/>
      <c r="BL76" s="162"/>
      <c r="BM76" s="162"/>
      <c r="BN76" s="162"/>
      <c r="BO76" s="162"/>
      <c r="BP76" s="162"/>
      <c r="BQ76" s="162"/>
      <c r="BR76" s="162"/>
      <c r="BS76" s="162"/>
      <c r="BT76" s="162"/>
      <c r="BU76" s="162"/>
      <c r="BV76" s="162"/>
      <c r="BW76" s="162"/>
      <c r="BX76" s="162"/>
      <c r="BY76" s="162"/>
      <c r="BZ76" s="162"/>
      <c r="CA76" s="162"/>
      <c r="CB76" s="162"/>
      <c r="CC76" s="162"/>
      <c r="CD76" s="162"/>
      <c r="CE76" s="162"/>
      <c r="CF76" s="162"/>
      <c r="CG76" s="162"/>
      <c r="CH76" s="162"/>
      <c r="CI76" s="162"/>
      <c r="CJ76" s="167"/>
    </row>
    <row r="77" spans="1:88" ht="31.5" customHeight="1">
      <c r="A77" s="113"/>
      <c r="B77" s="18" t="str">
        <f>IFERROR(VLOOKUP(D77,DB!A:K,11,0),"")</f>
        <v/>
      </c>
      <c r="C77" s="18"/>
      <c r="D77" s="18"/>
      <c r="E77" s="114"/>
      <c r="F77" s="115"/>
      <c r="G77" s="116">
        <f ca="1">IFERROR(NOW()-F77,"-")</f>
        <v>45956.55819502315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45956.55819502315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45956.55819502315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45956.55819502315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45956.55819502315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45956.55819502315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45956.55819502315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45956.55819502315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45956.55819502315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45956.55819502315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45956.55819502315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45956.55819502315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45956.55819502315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45956.55819502315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45956.55819502315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45956.55819502315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45956.55819502315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45956.55819502315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45956.55819502315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45956.55819502315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45956.55819502315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45956.55819502315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45956.55819502315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45956.55819502315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45956.55819502315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45956.55819502315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45956.55819502315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45956.55819502315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45956.55819502315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45956.55819502315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45956.55819502315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45956.55819502315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45956.55819502315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45956.55819502315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45956.55819502315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45956.55819502315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45956.55819502315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45956.55819502315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45956.55819502315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45956.55819502315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45956.55819502315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45956.55819502315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45956.55819502315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45956.55819502315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45956.55819502315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45956.55819502315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45956.55819502315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45956.55819502315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45956.55819502315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45956.55819502315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45956.55819502315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45956.55819502315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45956.55819502315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45956.55819502315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45956.55819502315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45956.55819502315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45956.55819502315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45956.55819502315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45956.55819502315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45956.55819502315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45956.55819502315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45956.55819502315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45956.55819502315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45956.55819502315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45956.55819502315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45956.55819502315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45956.55819502315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45956.55819502315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45956.55819502315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45956.55819502315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45956.55819502315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45956.55819502315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45956.55819502315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45956.55819502315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45956.55819502315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45956.55819502315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45956.55819502315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45956.55819502315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45956.55819502315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45956.55819502315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45956.55819502315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45956.55819502315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45956.55819502315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45956.55819502315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45956.55819502315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45956.55819502315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45956.55819502315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45956.55819502315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45956.55819502315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45956.55819502315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45956.55819502315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45956.55819502315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45956.55819502315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45956.55819502315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45956.55819502315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45956.55819502315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45956.55819502315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45956.55819502315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45956.55819502315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45956.55819502315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45956.55819502315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45956.55819502315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45956.55819502315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45956.55819502315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45956.55819502315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45956.55819502315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45956.55819502315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45956.55819502315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45956.55819502315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45956.55819502315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45956.55819502315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45956.55819502315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45956.55819502315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45956.55819502315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45956.55819502315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45956.55819502315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45956.55819502315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45956.55819502315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45956.55819502315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45956.55819502315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45956.55819502315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45956.55819502315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45956.55819502315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45956.55819502315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45956.55819502315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45956.55819502315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45956.55819502315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45956.55819502315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45956.55819502315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45956.55819502315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45956.55819502315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45956.55819502315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45956.55819502315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45956.55819502315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45956.55819502315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45956.55819502315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45956.55819502315</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45956.55819502315</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45956.55819502315</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45956.55819502315</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45956.55819502315</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45956.55819502315</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45956.55819502315</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61"/>
      <c r="B220" s="162" t="str">
        <f>IFERROR(VLOOKUP(D220,DB!A:K,11,0),"")</f>
        <v/>
      </c>
      <c r="C220" s="162"/>
      <c r="D220" s="162"/>
      <c r="E220" s="163"/>
      <c r="F220" s="164"/>
      <c r="G220" s="165">
        <f ca="1">IFERROR(NOW()-F220,"-")</f>
        <v>45956.55819502315</v>
      </c>
      <c r="H220" s="164"/>
      <c r="I220" s="162" t="str">
        <f>IFERROR(VLOOKUP(D220,DB!A:F,6,0),"")</f>
        <v/>
      </c>
      <c r="J220" s="162" t="str">
        <f>IFERROR(VLOOKUP(D220,DB!A:G,7,0),"")</f>
        <v/>
      </c>
      <c r="K220" s="166"/>
      <c r="L220" s="162" t="str">
        <f>IFERROR(VLOOKUP(D220,DB!A:I,9,0),"")</f>
        <v/>
      </c>
      <c r="M220" s="162"/>
      <c r="N220" s="162"/>
      <c r="O220" s="162"/>
      <c r="P220" s="162"/>
      <c r="Q220" s="162"/>
      <c r="R220" s="162"/>
      <c r="S220" s="162"/>
      <c r="T220" s="162"/>
      <c r="U220" s="162"/>
      <c r="V220" s="162"/>
      <c r="W220" s="162"/>
      <c r="X220" s="162"/>
      <c r="Y220" s="162"/>
      <c r="Z220" s="162"/>
      <c r="AA220" s="162"/>
      <c r="AB220" s="162"/>
      <c r="AC220" s="162"/>
      <c r="AD220" s="162"/>
      <c r="AE220" s="162"/>
      <c r="AF220" s="162"/>
      <c r="AG220" s="162"/>
      <c r="AH220" s="162"/>
      <c r="AI220" s="162"/>
      <c r="AJ220" s="162"/>
      <c r="AK220" s="162"/>
      <c r="AL220" s="162"/>
      <c r="AM220" s="162"/>
      <c r="AN220" s="162"/>
      <c r="AO220" s="162"/>
      <c r="AP220" s="162"/>
      <c r="AQ220" s="162"/>
      <c r="AR220" s="162"/>
      <c r="AS220" s="162"/>
      <c r="AT220" s="162"/>
      <c r="AU220" s="162"/>
      <c r="AV220" s="162"/>
      <c r="AW220" s="162"/>
      <c r="AX220" s="162"/>
      <c r="AY220" s="162"/>
      <c r="AZ220" s="162"/>
      <c r="BA220" s="162"/>
      <c r="BB220" s="162"/>
      <c r="BC220" s="162"/>
      <c r="BD220" s="162"/>
      <c r="BE220" s="162"/>
      <c r="BF220" s="162"/>
      <c r="BG220" s="162"/>
      <c r="BH220" s="162"/>
      <c r="BI220" s="162"/>
      <c r="BJ220" s="162"/>
      <c r="BK220" s="162"/>
      <c r="BL220" s="162"/>
      <c r="BM220" s="162"/>
      <c r="BN220" s="162"/>
      <c r="BO220" s="162"/>
      <c r="BP220" s="162"/>
      <c r="BQ220" s="162"/>
      <c r="BR220" s="162"/>
      <c r="BS220" s="162"/>
      <c r="BT220" s="162"/>
      <c r="BU220" s="162"/>
      <c r="BV220" s="162"/>
      <c r="BW220" s="162"/>
      <c r="BX220" s="162"/>
      <c r="BY220" s="162"/>
      <c r="BZ220" s="162"/>
      <c r="CA220" s="162"/>
      <c r="CB220" s="162"/>
      <c r="CC220" s="162"/>
      <c r="CD220" s="162"/>
      <c r="CE220" s="162"/>
      <c r="CF220" s="162"/>
      <c r="CG220" s="162"/>
      <c r="CH220" s="162"/>
      <c r="CI220" s="162"/>
      <c r="CJ220" s="167"/>
    </row>
  </sheetData>
  <dataValidations count="2">
    <dataValidation allowBlank="1" showInputMessage="1" showErrorMessage="1" sqref="E1" xr:uid="{4D935161-CDD3-4592-B877-3FB59C99E142}"/>
    <dataValidation type="list" allowBlank="1" showInputMessage="1" showErrorMessage="1" sqref="E3:E22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45956.55819502315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45956.55819502315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45956.55819502315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45956.55819502315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45956.55819502315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45956.55819502315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45956.55819502315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45956.55819502315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45956.55819502315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45956.55819502315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45956.55819502315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45956.55819502315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45956.55819502315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45956.55819502315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45956.55819502315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45956.55819502315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45956.55819502315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45956.55819502315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45956.55819502315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45956.55819502315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45956.55819502315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45956.55819502315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45956.55819502315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45956.55819502315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45956.55819502315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45956.55819502315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45956.55819502315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45956.55819502315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45956.55819502315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45956.55819502315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45956.55819502315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45956.55819502315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45956.55819502315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45956.55819502315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45956.55819502315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45956.55819502315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45956.55819502315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45956.55819502315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45956.55819502315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45956.55819502315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45956.55819502315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45956.55819502315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45956.55819502315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45956.55819502315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45956.55819502315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45956.55819502315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45956.55819502315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45956.55819502315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45956.55819502315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45956.55819502315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45956.55819502315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45956.55819502315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45956.55819502315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45956.55819502315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45956.55819502315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45956.55819502315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45956.55819502315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45956.55819502315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45956.55819502315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45956.55819502315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45956.55819502315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45956.55819502315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45956.55819502315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45956.55819502315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45956.55819502315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45956.55819502315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45956.55819502315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45956.55819502315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45956.55819502315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45956.55819502315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45956.55819502315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45956.55819502315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45956.55819502315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45956.55819502315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45956.55819502315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45956.55819502315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45956.55819502315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45956.55819502315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45956.55819502315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45956.55819502315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45956.55819502315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45956.55819502315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45956.55819502315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45956.55819502315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45956.55819502315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45956.55819502315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45956.55819502315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45956.55819502315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45956.55819502315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45956.55819502315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45956.55819502315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45956.55819502315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45956.55819502315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45956.55819502315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45956.55819502315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45956.55819502315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45956.55819502315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45956.55819502315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45956.55819502315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45956.55819502315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45956.55819502315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45956.55819502315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45956.55819502315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45956.55819502315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45956.55819502315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45956.55819502315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45956.55819502315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45956.55819502315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45956.55819502315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45956.55819502315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45956.55819502315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45956.55819502315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45956.55819502315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45956.55819502315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45956.55819502315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45956.55819502315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45956.55819502315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45956.55819502315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45956.55819502315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45956.55819502315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45956.55819502315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45956.55819502315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45956.55819502315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45956.55819502315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45956.55819502315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45956.55819502315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45956.55819502315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45956.55819502315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45956.55819502315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45956.55819502315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45956.55819502315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45956.55819502315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45956.55819502315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45956.55819502315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45956.55819502315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45956.55819502315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45956.55819502315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45956.55819502315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45956.55819502315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45956.55819502315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45956.55819502315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45956.55819502315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45956.55819502315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45956.55819502315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45956.55819502315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45956.55819502315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45956.55819502315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45956.55819502315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45956.55819502315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45956.55819502315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45956.55819502315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45956.55819502315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45956.55819502315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45956.55819502315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45956.55819502315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45956.55819502315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45956.55819502315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45956.55819502315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45956.55819502315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45956.55819502315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45956.55819502315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45956.55819502315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45956.55819502315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45956.55819502315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45956.55819502315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45956.55819502315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45956.55819502315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45956.55819502315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45956.55819502315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45956.55819502315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45956.55819502315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45956.55819502315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45956.55819502315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45956.55819502315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45956.55819502315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45956.55819502315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45956.55819502315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45956.55819502315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45956.55819502315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45956.55819502315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45956.55819502315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45956.55819502315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45956.55819502315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45956.55819502315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45956.55819502315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45956.55819502315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45956.55819502315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45956.55819502315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45956.55819502315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45956.55819502315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45956.55819502315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45956.55819502315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45956.55819502315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45956.55819502315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45956.55819502315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45956.55819502315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45956.55819502315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45956.55819502315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45956.55819502315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45956.55819502315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45956.55819502315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45956.55819502315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45956.55819502315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45956.55819502315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45956.55819502315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45956.55819502315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45956.55819502315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45956.55819502315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45956.55819502315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45956.55819502315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45956.55819502315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45956.55819502315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45956.55819502315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45956.55819502315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45956.55819502315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45956.55819502315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45956.55819502315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45956.55819502315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45956.55819502315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45956.55819502315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45956.55819502315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45956.55819502315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45956.55819502315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45956.55819502315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45956.55819502315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45956.55819502315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45956.55819502315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45956.55819502315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45956.55819502315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45956.55819502315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45956.55819502315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45956.55819502315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45956.55819502315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45956.55819502315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45956.55819502315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45956.55819502315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45956.55819502315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45956.55819502315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45956.55819502315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45956.55819502315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45956.55819502315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45956.55819502315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45956.55819502315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45956.55819502315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45956.55819502315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45956.55819502315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45956.55819502315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45956.55819502315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45956.55819502315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45956.55819502315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45956.55819502315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45956.55819502315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45956.55819502315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45956.55819502315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45956.55819502315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45956.55819502315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45956.55819502315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45956.55819502315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45956.55819502315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45956.55819502315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45956.55819502315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45956.55819502315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45956.55819502315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45956.55819502315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45956.55819502315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45956.55819502315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45956.55819502315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45956.55819502315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45956.55819502315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45956.55819502315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45956.55819502315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45956.55819502315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45956.55819502315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45956.55819502315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45956.55819502315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45956.55819502315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45956.55819502315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45956.55819502315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45956.55819502315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45956.55819502315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45956.55819502315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45956.55819502315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45956.55819502315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45956.55819502315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45956.55819502315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45956.55819502315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45956.55819502315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45956.55819502315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45956.55819502315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45956.55819502315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45956.55819502315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45956.55819502315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45956.55819502315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45956.55819502315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45956.55819502315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45956.55819502315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45956.55819502315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45956.55819502315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45956.55819502315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45956.55819502315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45956.55819502315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45956.55819502315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45956.55819502315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45956.55819502315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45956.55819502315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45956.55819502315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45956.55819502315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45956.55819502315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45956.55819502315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45956.55819502315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45956.55819502315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45956.55819502315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45956.55819502315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45956.55819502315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45956.55819502315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45956.55819502315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45956.55819502315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45956.55819502315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45956.55819502315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45956.55819502315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45956.55819502315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45956.55819502315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45956.55819502315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45956.55819502315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45956.55819502315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45956.55819502315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45956.55819502315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45956.55819502315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45956.55819502315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45956.55819502315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45956.55819502315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45956.55819502315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45956.55819502315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45956.55819502315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45956.55819502315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45956.55819502315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45956.55819502315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45956.55819502315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45956.55819502315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45956.55819502315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45956.55819502315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45956.55819502315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45956.55819502315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45956.55819502315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45956.55819502315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45956.55819502315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45956.55819502315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45956.55819502315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45956.55819502315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45956.55819502315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45956.55819502315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45956.55819502315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45956.55819502315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45956.55819502315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45956.55819502315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45956.55819502315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45956.55819502315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45956.55819502315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45956.55819502315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45956.55819502315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45956.55819502315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45956.55819502315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45956.55819502315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45956.55819502315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45956.55819502315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45956.55819502315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45956.55819502315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45956.55819502315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45956.55819502315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45956.55819502315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45956.55819502315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45956.55819502315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45956.55819502315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45956.55819502315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45956.55819502315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45956.55819502315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45956.55819502315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45956.55819502315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45956.55819502315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45956.55819502315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45956.55819502315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45956.55819502315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45956.55819502315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45956.55819502315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45956.55819502315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45956.55819502315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45956.55819502315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45956.55819502315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45956.55819502315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45956.55819502315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45956.55819502315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45956.55819502315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45956.55819502315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45956.55819502315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45956.55819502315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45956.55819502315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45956.55819502315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45956.55819502315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45956.55819502315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45956.55819502315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45956.55819502315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45956.55819502315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45956.55819502315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45956.55819502315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45956.55819502315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45956.55819502315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45956.55819502315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45956.55819502315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45956.55819502315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45956.55819502315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45956.55819502315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45956.55819502315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45956.55819502315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45956.55819502315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45956.55819502315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45956.55819502315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45956.55819502315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45956.55819502315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45956.55819502315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45956.55819502315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45956.55819502315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45956.55819502315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45956.55819502315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45956.55819502315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45956.55819502315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45956.55819502315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45956.55819502315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45956.55819502315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45956.55819502315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45956.55819502315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45956.55819502315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45956.55819502315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45956.55819502315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45956.55819502315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45956.55819502315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45956.55819502315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45956.55819502315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45956.55819502315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45956.55819502315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45956.55819502315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45956.55819502315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45956.55819502315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45956.55819502315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45956.55819502315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45956.55819502315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45956.55819502315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45956.55819502315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45956.55819502315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45956.55819502315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45956.55819502315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45956.55819502315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45956.55819502315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45956.55819502315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45956.55819502315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45956.55819502315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45956.55819502315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45956.55819502315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45956.55819502315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45956.55819502315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45956.55819502315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45956.55819502315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45956.55819502315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45956.55819502315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45956.55819502315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45956.55819502315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45956.55819502315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45956.55819502315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45956.55819502315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45956.55819502315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45956.55819502315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45956.55819502315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45956.55819502315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45956.55819502315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45956.55819502315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45956.55819502315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45956.55819502315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45956.55819502315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45956.55819502315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45956.55819502315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45956.55819502315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45956.55819502315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45956.55819502315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45956.55819502315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45956.55819502315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45956.55819502315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45956.55819502315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45956.55819502315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45956.55819502315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45956.55819502315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45956.55819502315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45956.55819502315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45956.55819502315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45956.55819502315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45956.55819502315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45956.55819502315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45956.55819502315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45956.55819502315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45956.55819502315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45956.55819502315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45956.55819502315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45956.55819502315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45956.55819502315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45956.55819502315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45956.55819502315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45956.55819502315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45956.55819502315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45956.55819502315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45956.55819502315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45956.55819502315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45956.55819502315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45956.55819502315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45956.55819502315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45956.55819502315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45956.55819502315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45956.55819502315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45956.55819502315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45956.55819502315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45956.55819502315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45956.55819502315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45956.55819502315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45956.55819502315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45956.55819502315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45956.55819502315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45956.55819502315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45956.55819502315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45956.55819502315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45956.55819502315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45956.55819502315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45956.55819502315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45956.55819502315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45956.55819502315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45956.55819502315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45956.55819502315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45956.55819502315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45956.55819502315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45956.55819502315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45956.55819502315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45956.55819502315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45956.55819502315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45956.55819502315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45956.55819502315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45956.55819502315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45956.55819502315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45956.55819502315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45956.55819502315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45956.55819502315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45956.55819502315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45956.55819502315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45956.55819502315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45956.55819502315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45956.55819502315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45956.55819502315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45956.55819502315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45956.55819502315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45956.55819502315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45956.55819502315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45956.55819502315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45956.55819502315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45956.55819502315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45956.55819502315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45956.55819502315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45956.55819502315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45956.55819502315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45956.55819502315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45956.55819502315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45956.55819502315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45956.55819502315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45956.55819502315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45956.55819502315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45956.55819502315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45956.55819502315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45956.55819502315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45956.55819502315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45956.55819502315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45956.55819502315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45956.55819502315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45956.55819502315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45956.55819502315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45956.55819502315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45956.55819502315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45956.55819502315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45956.55819502315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45956.55819502315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45956.55819502315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45956.55819502315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45956.55819502315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45956.55819502315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45956.55819502315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45956.55819502315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45956.55819502315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45956.55819502315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45956.55819502315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45956.55819502315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45956.55819502315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45956.55819502315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45956.55819502315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45956.55819502315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45956.55819502315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45956.55819502315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45956.55819502315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45956.55819502315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45956.55819502315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45956.55819502315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45956.55819502315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45956.55819502315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45956.55819502315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45956.55819502315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45956.55819502315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45956.55819502315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45956.55819502315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45956.55819502315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45956.55819502315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45956.55819502315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45956.55819502315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45956.55819502315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45956.55819502315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45956.55819502315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45956.55819502315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45956.55819502315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45956.55819502315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45956.55819502315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45956.55819502315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45956.55819502315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45956.55819502315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45956.55819502315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45956.55819502315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45956.55819502315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45956.55819502315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45956.55819502315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45956.55819502315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45956.55819502315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45956.55819502315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45956.55819502315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45956.55819502315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45956.55819502315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45956.55819502315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45956.55819502315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45956.55819502315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45956.55819502315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45956.55819502315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45956.55819502315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45956.55819502315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45956.55819502315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45956.55819502315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45956.55819502315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45956.55819502315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45956.55819502315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45956.55819502315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45956.55819502315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45956.55819502315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45956.55819502315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45956.55819502315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45956.55819502315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45956.55819502315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45956.55819502315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45956.55819502315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45956.55819502315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45956.55819502315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45956.55819502315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45956.55819502315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45956.55819502315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45956.55819502315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45956.55819502315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45956.55819502315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45956.55819502315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45956.55819502315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45956.55819502315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45956.55819502315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45956.55819502315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45956.55819502315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45956.55819502315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45956.55819502315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45956.55819502315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45956.55819502315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45956.55819502315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45956.55819502315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45956.55819502315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45956.55819502315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45956.55819502315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45956.55819502315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45956.55819502315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45956.55819502315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45956.55819502315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45956.55819502315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45956.55819502315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45956.55819502315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45956.55819502315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45956.55819502315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45956.55819502315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45956.55819502315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45956.55819502315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45956.55819502315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45956.55819502315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45956.55819502315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45956.55819502315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45956.55819502315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45956.55819502315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45956.55819502315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45956.55819502315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45956.55819502315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45956.55819502315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45956.55819502315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45956.55819502315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45956.55819502315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45956.55819502315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45956.55819502315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45956.55819502315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45956.55819502315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45956.55819502315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45956.55819502315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45956.55819502315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45956.55819502315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45956.55819502315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45956.55819502315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45956.55819502315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45956.55819502315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45956.55819502315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45956.55819502315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45956.55819502315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45956.55819502315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45956.55819502315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45956.55819502315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45956.55819502315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45956.55819502315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45956.55819502315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45956.55819502315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45956.55819502315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45956.55819502315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45956.55819502315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45956.55819502315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45956.55819502315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45956.55819502315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45956.55819502315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45956.55819502315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45956.55819502315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45956.55819502315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45956.55819502315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45956.55819502315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45956.55819502315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45956.55819502315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45956.55819502315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45956.55819502315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45956.55819502315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45956.55819502315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45956.55819502315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45956.55819502315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45956.55819502315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45956.55819502315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45956.55819502315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45956.55819502315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45956.55819502315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45956.55819502315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45956.55819502315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45956.55819502315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45956.55819502315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45956.55819502315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45956.55819502315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45956.55819502315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45956.55819502315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45956.55819502315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45956.55819502315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45956.55819502315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45956.55819502315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45956.55819502315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45956.55819502315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45956.55819502315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45956.55819502315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45956.55819502315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45956.55819502315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45956.55819502315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45956.55819502315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45956.55819502315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45956.55819502315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45956.55819502315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45956.55819502315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45956.55819502315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45956.55819502315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45956.55819502315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45956.55819502315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45956.55819502315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45956.55819502315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45956.55819502315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45956.55819502315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45956.55819502315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45956.55819502315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45956.55819502315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45956.55819502315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45956.55819502315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45956.55819502315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45956.55819502315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45956.55819502315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45956.55819502315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45956.55819502315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45956.55819502315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45956.55819502315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45956.55819502315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45956.55819502315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45956.55819502315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45956.55819502315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45956.55819502315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45956.55819502315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45956.55819502315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45956.55819502315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45956.55819502315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45956.55819502315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45956.55819502315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45956.55819502315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45956.55819502315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45956.55819502315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45956.55819502315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45956.55819502315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45956.55819502315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45956.55819502315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45956.55819502315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45956.55819502315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45956.55819502315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45956.55819502315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45956.55819502315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45956.55819502315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45956.55819502315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45956.55819502315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45956.55819502315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45956.55819502315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45956.55819502315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45956.55819502315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45956.55819502315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45956.55819502315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45956.55819502315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45956.55819502315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45956.55819502315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45956.55819502315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45956.55819502315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45956.55819502315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45956.55819502315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45956.55819502315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45956.55819502315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45956.55819502315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45956.55819502315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45956.55819502315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45956.55819502315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45956.55819502315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45956.55819502315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45956.55819502315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45956.55819502315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45956.55819502315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45956.55819502315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45956.55819502315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45956.55819502315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45956.55819502315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45956.55819502315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45956.55819502315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45956.55819502315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45956.55819502315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45956.55819502315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45956.55819502315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45956.55819502315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45956.55819502315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45956.55819502315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45956.55819502315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45956.55819502315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45956.55819502315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45956.55819502315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45956.55819502315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45956.55819502315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45956.55819502315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45956.55819502315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45956.55819502315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45956.55819502315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45956.55819502315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45956.55819502315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45956.55819502315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45956.55819502315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45956.55819502315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45956.55819502315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45956.55819502315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45956.55819502315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45956.55819502315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45956.55819502315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45956.55819502315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45956.55819502315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45956.55819502315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45956.55819502315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45956.55819502315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45956.55819502315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45956.55819502315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45956.55819502315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45956.55819502315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45956.55819502315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45956.55819502315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45956.55819502315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45956.55819502315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45956.55819502315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45956.55819502315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45956.55819502315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45956.55819502315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45956.55819502315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45956.55819502315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45956.55819502315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45956.55819502315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45956.55819502315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45956.55819502315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45956.55819502315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45956.55819502315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45956.55819502315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45956.55819502315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45956.55819502315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45956.55819502315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45956.55819502315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45956.55819502315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45956.55819502315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45956.55819502315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45956.55819502315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45956.55819502315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45956.55819502315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45956.55819502315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45956.55819502315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45956.55819502315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45956.55819502315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45956.55819502315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45956.55819502315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45956.55819502315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45956.55819502315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45956.55819502315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45956.55819502315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45956.55819502315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45956.55819502315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45956.55819502315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45956.55819502315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45956.55819502315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45956.55819502315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45956.55819502315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45956.55819502315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45956.55819502315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45956.55819502315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45956.55819502315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45956.55819502315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45956.55819502315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45956.55819502315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45956.55819502315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45956.55819502315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45956.55819502315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45956.55819502315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45956.55819502315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45956.55819502315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45956.55819502315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45956.55819502315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45956.55819502315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45956.55819502315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45956.55819502315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45956.55819502315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45956.55819502315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45956.55819502315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45956.55819502315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45956.55819502315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45956.55819502315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45956.55819502315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45956.55819502315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45956.55819502315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45956.55819502315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45956.55819502315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45956.55819502315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45956.55819502315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45956.55819502315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45956.55819502315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45956.55819502315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45956.55819502315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45956.55819502315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45956.55819502315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45956.55819502315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45956.55819502315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45956.55819502315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45956.55819502315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45956.55819502315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45956.55819502315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45956.55819502315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45956.55819502315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45956.55819502315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45956.55819502315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45956.55819502315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45956.55819502315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45956.55819502315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45956.55819502315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45956.55819502315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45956.55819502315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45956.55819502315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45956.55819502315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45956.55819502315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45956.55819502315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45956.55819502315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45956.55819502315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45956.55819502315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45956.55819502315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45956.55819502315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45956.55819502315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45956.55819502315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45956.55819502315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45956.55819502315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45956.55819502315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45956.55819502315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45956.55819502315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45956.55819502315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45956.55819502315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45956.55819502315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45956.55819502315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45956.55819502315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45956.55819502315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45956.55819502315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45956.55819502315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45956.55819502315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45956.55819502315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45956.55819502315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45956.55819502315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45956.55819502315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45956.55819502315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45956.55819502315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45956.55819502315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45956.55819502315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45956.55819502315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45956.55819502315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45956.55819502315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45956.55819502315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45956.55819502315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45956.55819502315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45956.55819502315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45956.55819502315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45956.55819502315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45956.55819502315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45956.55819502315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45956.55819502315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45956.55819502315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45956.55819502315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45956.55819502315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45956.55819502315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45956.55819502315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45956.55819502315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45956.55819502315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45956.55819502315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45956.55819502315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45956.55819502315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45956.55819502315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45956.55819502315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45956.55819502315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45956.55819502315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45956.55819502315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45956.55819502315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45956.55819502315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45956.55819502315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45956.55819502315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45956.55819502315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45956.55819502315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45956.55819502315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45956.55819502315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45956.55819502315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45956.55819502315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45956.55819502315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45956.55819502315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45956.55819502315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45956.55819502315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45956.55819502315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45956.55819502315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45956.55819502315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45956.55819502315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45956.55819502315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45956.55819502315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45956.55819502315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45956.55819502315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45956.55819502315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45956.55819502315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45956.55819502315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45956.55819502315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45956.55819502315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45956.55819502315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45956.55819502315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45956.55819502315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45956.55819502315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45956.55819502315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45956.55819502315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45956.55819502315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45956.55819502315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45956.55819502315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45956.55819502315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45956.55819502315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45956.55819502315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45956.55819502315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45956.55819502315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45956.55819502315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45956.55819502315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45956.55819502315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45956.55819502315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45956.55819502315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45956.55819502315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45956.55819502315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45956.55819502315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45956.55819502315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45956.55819502315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45956.55819502315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45956.55819502315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45956.55819502315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45956.55819502315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45956.55819502315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45956.55819502315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45956.55819502315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45956.55819502315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45956.55819502315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45956.55819502315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45956.55819502315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45956.55819502315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45956.55819502315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45956.55819502315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45956.55819502315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45956.55819502315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45956.55819502315</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3"/>
  <sheetViews>
    <sheetView workbookViewId="0">
      <selection activeCell="E4" sqref="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253.0774774305537</v>
      </c>
      <c r="H2" s="99">
        <v>45703.474768518521</v>
      </c>
      <c r="I2" s="99" t="str">
        <f>IFERROR(VLOOKUP(D2,DB!A:F,6,0),"")</f>
        <v>SCECO</v>
      </c>
      <c r="J2" s="99" t="str">
        <f>IFERROR(VLOOKUP(D2,DB!A:G,7,0),"")</f>
        <v>Dead</v>
      </c>
      <c r="K2" s="101" t="s">
        <v>39093</v>
      </c>
      <c r="L2" s="94" t="str">
        <f>IFERROR(VLOOKUP(D2,DB!A:I,9,0),"")</f>
        <v>Latis</v>
      </c>
    </row>
    <row r="3" spans="1:16" ht="30" customHeight="1">
      <c r="A3" s="94" t="s">
        <v>39094</v>
      </c>
      <c r="B3" s="94" t="str">
        <f>IFERROR(VLOOKUP(D3,DB!A:K,11,0),"")</f>
        <v>R4</v>
      </c>
      <c r="C3" s="94">
        <v>1</v>
      </c>
      <c r="D3" s="94" t="s">
        <v>27420</v>
      </c>
      <c r="E3" s="98" t="s">
        <v>38998</v>
      </c>
      <c r="F3" s="123">
        <v>45953.634722222225</v>
      </c>
      <c r="G3" s="124">
        <f ca="1">IFERROR(NOW()-F3,"")</f>
        <v>2.923472800925083</v>
      </c>
      <c r="H3" s="123">
        <v>45953.546631944446</v>
      </c>
      <c r="I3" s="99" t="str">
        <f>IFERROR(VLOOKUP(D3,DB!A:F,6,0),"")</f>
        <v>SCECO</v>
      </c>
      <c r="J3" s="99" t="str">
        <f>IFERROR(VLOOKUP(D3,DB!A:G,7,0),"")</f>
        <v>Dead</v>
      </c>
      <c r="K3" s="125" t="s">
        <v>39095</v>
      </c>
      <c r="L3" s="121" t="str">
        <f>IFERROR(VLOOKUP(D3,DB!A:I,9,0),"")</f>
        <v>Latis</v>
      </c>
    </row>
    <row r="4" spans="1:16" ht="15" customHeight="1">
      <c r="A4" s="119"/>
      <c r="B4" s="119" t="str">
        <f>IFERROR(VLOOKUP(D4,DB!A:K,11,0),"")</f>
        <v/>
      </c>
      <c r="C4" s="120"/>
      <c r="D4" s="121"/>
      <c r="E4" s="98"/>
      <c r="F4" s="123"/>
      <c r="G4" s="124">
        <f ca="1">IFERROR(NOW()-F4,"")</f>
        <v>45956.55819502315</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45956.55819502315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45956.55819502315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45956.55819502315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45956.55819502315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45956.55819502315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45956.55819502315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45956.55819502315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45956.55819502315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45956.55819502315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45956.55819502315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45956.55819502315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45956.55819502315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45956.55819502315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45956.55819502315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45956.55819502315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45956.55819502315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45956.55819502315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45956.55819502315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45956.55819502315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45956.55819502315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45956.55819502315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45956.55819502315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45956.55819502315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45956.55819502315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45956.55819502315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45956.55819502315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45956.55819502315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45956.55819502315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45956.55819502315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45956.55819502315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45956.55819502315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45956.55819502315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45956.55819502315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45956.55819502315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45956.55819502315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45956.55819502315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45956.55819502315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45956.55819502315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45956.55819502315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45956.55819502315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45956.55819502315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45956.55819502315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45956.55819502315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45956.55819502315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45956.55819502315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45956.55819502315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45956.55819502315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45956.55819502315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45956.55819502315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45956.55819502315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45956.55819502315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45956.55819502315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45956.55819502315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45956.55819502315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45956.55819502315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45956.55819502315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45956.55819502315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45956.55819502315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45956.55819502315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45956.55819502315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45956.55819502315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45956.55819502315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45956.55819502315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45956.55819502315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45956.55819502315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45956.55819502315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45956.55819502315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45956.55819502315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45956.55819502315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45956.55819502315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45956.55819502315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45956.55819502315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45956.55819502315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45956.55819502315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45956.55819502315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45956.55819502315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45956.55819502315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45956.55819502315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45956.55819502315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45956.55819502315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45956.55819502315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45956.55819502315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45956.55819502315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45956.55819502315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45956.55819502315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45956.55819502315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45956.55819502315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45956.55819502315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45956.55819502315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45956.55819502315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45956.55819502315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45956.55819502315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45956.55819502315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45956.55819502315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45956.55819502315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45956.55819502315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45956.55819502315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45956.55819502315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45956.55819502315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45956.55819502315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45956.55819502315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45956.55819502315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45956.55819502315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45956.55819502315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45956.55819502315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45956.55819502315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45956.55819502315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45956.55819502315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45956.55819502315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45956.55819502315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45956.55819502315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45956.55819502315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45956.55819502315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45956.55819502315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45956.55819502315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45956.55819502315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45956.55819502315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45956.55819502315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45956.55819502315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45956.55819502315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45956.55819502315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45956.55819502315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45956.55819502315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45956.55819502315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45956.55819502315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45956.55819502315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45956.55819502315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45956.55819502315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45956.55819502315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45956.55819502315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45956.55819502315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45956.55819502315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45956.55819502315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45956.55819502315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45956.55819502315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45956.55819502315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45956.55819502315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45956.55819502315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45956.55819502315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45956.55819502315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45956.55819502315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45956.55819502315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45956.55819502315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45956.55819502315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45956.55819502315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45956.55819502315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45956.55819502315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45956.55819502315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45956.55819502315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45956.55819502315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45956.55819502315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45956.55819502315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45956.55819502315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45956.55819502315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45956.55819502315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45956.55819502315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45956.55819502315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45956.55819502315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45956.55819502315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45956.55819502315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45956.55819502315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45956.55819502315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45956.55819502315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45956.55819502315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45956.55819502315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45956.55819502315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45956.55819502315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45956.55819502315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45956.55819502315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45956.55819502315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45956.55819502315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45956.55819502315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45956.55819502315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45956.55819502315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45956.55819502315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45956.55819502315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45956.55819502315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45956.55819502315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45956.55819502315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45956.55819502315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45956.55819502315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45956.55819502315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45956.55819502315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45956.55819502315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45956.55819502315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45956.55819502315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45956.55819502315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45956.55819502315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45956.55819502315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45956.55819502315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45956.55819502315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45956.55819502315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45956.55819502315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45956.55819502315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45956.55819502315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45956.55819502315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45956.55819502315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45956.55819502315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45956.55819502315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45956.55819502315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45956.55819502315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45956.55819502315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45956.55819502315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45956.55819502315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45956.55819502315</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45956.55819502315</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45956.55819502315</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45956.55819502315</v>
      </c>
      <c r="H212" s="123"/>
      <c r="I212" s="119" t="str">
        <f>IFERROR(VLOOKUP(D212,DB!A:F,6,0),"")</f>
        <v/>
      </c>
      <c r="J212" s="119" t="str">
        <f>IFERROR(VLOOKUP(D212,DB!A:G,7,0),"")</f>
        <v/>
      </c>
      <c r="K212" s="125"/>
      <c r="L212" s="121" t="str">
        <f>IFERROR(VLOOKUP(D212,DB!A:I,9,0),"")</f>
        <v/>
      </c>
    </row>
    <row r="213" spans="1:12" ht="15" customHeight="1">
      <c r="A213" s="126"/>
      <c r="B213" s="126" t="str">
        <f>IFERROR(VLOOKUP(D213,DB!A:K,11,0),"")</f>
        <v/>
      </c>
      <c r="C213" s="127"/>
      <c r="D213" s="128"/>
      <c r="E213" s="129"/>
      <c r="F213" s="130"/>
      <c r="G213" s="131">
        <f ca="1">IFERROR(NOW()-F213,"")</f>
        <v>45956.55819502315</v>
      </c>
      <c r="H213" s="130"/>
      <c r="I213" s="126" t="str">
        <f>IFERROR(VLOOKUP(D213,DB!A:F,6,0),"")</f>
        <v/>
      </c>
      <c r="J213" s="126" t="str">
        <f>IFERROR(VLOOKUP(D213,DB!A:G,7,0),"")</f>
        <v/>
      </c>
      <c r="K213" s="132"/>
      <c r="L213" s="128" t="str">
        <f>IFERROR(VLOOKUP(D213,DB!A:I,9,0),"")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64.726134837961581</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39081</v>
      </c>
      <c r="F3" s="38">
        <v>45926.188877314817</v>
      </c>
      <c r="G3" s="144">
        <f t="shared" ref="G3" ca="1" si="0">IFERROR(NOW()-F3,"")</f>
        <v>30.369317708333256</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39081</v>
      </c>
      <c r="F4" s="153">
        <v>45948.661111111112</v>
      </c>
      <c r="G4" s="154">
        <f ca="1">IFERROR(NOW()-F4,"")</f>
        <v>7.8970839120374876</v>
      </c>
      <c r="H4" s="153">
        <v>45948.661111111112</v>
      </c>
      <c r="I4" s="152" t="str">
        <f>IFERROR(VLOOKUP(D4,DB!A:F,6,0),"")</f>
        <v>SCECO</v>
      </c>
      <c r="J4" s="152" t="str">
        <f>IFERROR(VLOOKUP(D4,DB!A:G,7,0),"")</f>
        <v>Dead</v>
      </c>
      <c r="K4" s="152" t="s">
        <v>39101</v>
      </c>
      <c r="L4" s="152" t="str">
        <f>IFERROR(VLOOKUP(D4,DB!A:I,9,0),"")</f>
        <v>Latis</v>
      </c>
    </row>
    <row r="5" spans="1:13" ht="15">
      <c r="A5" s="152" t="s">
        <v>39102</v>
      </c>
      <c r="B5" s="152" t="str">
        <f>IFERROR(VLOOKUP(D5,DB!A:K,11,0),"")</f>
        <v>R5</v>
      </c>
      <c r="C5" s="152">
        <v>1</v>
      </c>
      <c r="D5" s="152" t="s">
        <v>13007</v>
      </c>
      <c r="E5" s="152" t="s">
        <v>38998</v>
      </c>
      <c r="F5" s="153">
        <v>45956.505960648145</v>
      </c>
      <c r="G5" s="154">
        <f ca="1">IFERROR(NOW()-F5,"")</f>
        <v>5.2234375005355105E-2</v>
      </c>
      <c r="H5" s="153">
        <v>45956.07471064815</v>
      </c>
      <c r="I5" s="152" t="str">
        <f>IFERROR(VLOOKUP(D5,DB!A:F,6,0),"")</f>
        <v>SCECO</v>
      </c>
      <c r="J5" s="152" t="str">
        <f>IFERROR(VLOOKUP(D5,DB!A:G,7,0),"")</f>
        <v>No BB Design</v>
      </c>
      <c r="K5" s="152" t="s">
        <v>39103</v>
      </c>
      <c r="L5" s="152" t="str">
        <f>IFERROR(VLOOKUP(D5,DB!A:I,9,0),"")</f>
        <v>Latis</v>
      </c>
    </row>
    <row r="6" spans="1:13" ht="15">
      <c r="A6" s="152"/>
      <c r="B6" s="152" t="str">
        <f>IFERROR(VLOOKUP(D6,DB!A:K,11,0),"")</f>
        <v/>
      </c>
      <c r="C6" s="152"/>
      <c r="D6" s="152"/>
      <c r="E6" s="152"/>
      <c r="F6" s="153"/>
      <c r="G6" s="154">
        <f ca="1">IFERROR(NOW()-F6,"")</f>
        <v>45956.55819502315</v>
      </c>
      <c r="H6" s="153"/>
      <c r="I6" s="152" t="str">
        <f>IFERROR(VLOOKUP(D6,DB!A:F,6,0),"")</f>
        <v/>
      </c>
      <c r="J6" s="152" t="str">
        <f>IFERROR(VLOOKUP(D6,DB!A:G,7,0),"")</f>
        <v/>
      </c>
      <c r="K6" s="152"/>
      <c r="L6" s="152" t="str">
        <f>IFERROR(VLOOKUP(D6,DB!A:I,9,0),"")</f>
        <v/>
      </c>
    </row>
    <row r="7" spans="1:13" ht="15.75">
      <c r="A7" s="152"/>
      <c r="B7" s="152" t="str">
        <f>IFERROR(VLOOKUP(#REF!,DB!A:K,11,0),"")</f>
        <v/>
      </c>
      <c r="C7" s="152"/>
      <c r="D7" s="170"/>
      <c r="E7" s="152"/>
      <c r="F7" s="153"/>
      <c r="G7" s="154">
        <f ca="1">IFERROR(NOW()-F7,"")</f>
        <v>45956.55819502315</v>
      </c>
      <c r="H7" s="153"/>
      <c r="I7" s="152" t="str">
        <f>IFERROR(VLOOKUP(#REF!,DB!A:F,6,0),"")</f>
        <v/>
      </c>
      <c r="J7" s="152" t="str">
        <f>IFERROR(VLOOKUP(#REF!,DB!A:G,7,0),"")</f>
        <v/>
      </c>
      <c r="K7" s="152"/>
      <c r="L7" s="152" t="str">
        <f>IFERROR(VLOOKUP(#REF!,DB!A:I,9,0),"")</f>
        <v/>
      </c>
    </row>
    <row r="8" spans="1:13" ht="15">
      <c r="A8" s="152"/>
      <c r="B8" s="152" t="str">
        <f>IFERROR(VLOOKUP(D8,DB!A:K,11,0),"")</f>
        <v/>
      </c>
      <c r="C8" s="152"/>
      <c r="D8" s="152"/>
      <c r="E8" s="152"/>
      <c r="F8" s="153"/>
      <c r="G8" s="154">
        <f ca="1">IFERROR(NOW()-F8,"")</f>
        <v>45956.55819502315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45956.55819502315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45956.55819502315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45956.55819502315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45956.55819502315</v>
      </c>
      <c r="H12" s="153"/>
      <c r="I12" s="152" t="str">
        <f>IFERROR(VLOOKUP(D12,DB!A:F,6,0),"")</f>
        <v/>
      </c>
      <c r="J12" s="152" t="str">
        <f>IFERROR(VLOOKUP(D12,DB!A:G,7,0),"")</f>
        <v/>
      </c>
      <c r="K12" s="152"/>
      <c r="L12" s="152" t="str">
        <f>IFERROR(VLOOKUP(D12,DB!A:I,9,0),"")</f>
        <v/>
      </c>
    </row>
    <row r="13" spans="1:13" ht="15">
      <c r="A13" s="169"/>
      <c r="B13" s="152" t="str">
        <f>IFERROR(VLOOKUP(D13,DB!A:K,11,0),"")</f>
        <v/>
      </c>
      <c r="C13" s="152"/>
      <c r="D13" s="152"/>
      <c r="E13" s="152"/>
      <c r="F13" s="153"/>
      <c r="G13" s="154">
        <f ca="1">IFERROR(NOW()-F13,"")</f>
        <v>45956.55819502315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45956.55819502315</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45956.55819502315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45956.55819502315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45956.55819502315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45956.55819502315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45956.55819502315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45956.55819502315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45956.55819502315</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45956.55819502315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45956.55819502315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45956.55819502315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45956.55819502315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45956.55819502315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45956.55819502315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45956.55819502315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45956.55819502315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45956.55819502315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45956.55819502315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45956.55819502315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45956.55819502315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45956.55819502315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45956.55819502315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45956.55819502315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45956.55819502315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45956.55819502315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45956.55819502315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45956.55819502315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45956.55819502315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45956.55819502315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45956.55819502315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45956.55819502315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45956.55819502315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45956.55819502315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45956.55819502315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45956.55819502315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45956.55819502315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45956.55819502315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45956.55819502315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45956.55819502315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45956.55819502315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45956.55819502315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45956.55819502315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45956.55819502315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45956.55819502315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45956.55819502315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45956.55819502315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45956.55819502315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45956.55819502315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45956.55819502315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45956.55819502315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45956.55819502315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45956.55819502315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45956.55819502315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45956.55819502315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45956.55819502315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45956.55819502315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45956.55819502315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45956.55819502315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45956.55819502315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45956.55819502315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45956.55819502315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45956.55819502315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45956.55819502315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45956.55819502315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45956.55819502315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45956.55819502315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45956.55819502315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45956.55819502315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45956.55819502315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45956.55819502315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45956.55819502315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45956.55819502315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45956.55819502315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45956.55819502315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45956.55819502315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45956.55819502315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45956.55819502315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45956.55819502315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45956.55819502315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45956.55819502315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45956.55819502315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45956.55819502315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45956.55819502315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45956.55819502315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45956.55819502315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45956.55819502315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45956.55819502315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45956.55819502315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45956.55819502315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45956.55819502315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45956.55819502315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45956.55819502315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45956.55819502315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45956.55819502315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45956.55819502315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45956.55819502315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45956.55819502315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45956.55819502315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45956.55819502315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45956.55819502315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45956.55819502315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45956.55819502315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45956.55819502315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45956.55819502315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45956.55819502315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45956.55819502315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45956.55819502315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45956.55819502315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45956.55819502315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45956.55819502315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45956.55819502315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45956.55819502315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45956.55819502315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45956.55819502315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45956.55819502315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45956.55819502315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45956.55819502315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45956.55819502315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45956.55819502315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45956.55819502315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45956.55819502315</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45956.55819502315</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45956.55819502315</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45956.55819502315</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45956.55819502315</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45956.55819502315</v>
      </c>
      <c r="H139" s="153"/>
      <c r="I139" s="152" t="str">
        <f>IFERROR(VLOOKUP(D139,DB!A:F,6,0),"")</f>
        <v/>
      </c>
      <c r="J139" s="152" t="str">
        <f>IFERROR(VLOOKUP(D139,DB!A:G,7,0),"")</f>
        <v/>
      </c>
      <c r="K139" s="152"/>
      <c r="L139" s="152" t="str">
        <f>IFERROR(VLOOKUP(D139,DB!A:I,9,0),"")</f>
        <v/>
      </c>
    </row>
    <row r="140" spans="1:12" ht="15">
      <c r="A140" s="158"/>
      <c r="B140" s="158" t="str">
        <f>IFERROR(VLOOKUP(D140,DB!A:K,11,0),"")</f>
        <v/>
      </c>
      <c r="C140" s="158"/>
      <c r="D140" s="158"/>
      <c r="E140" s="158"/>
      <c r="F140" s="159"/>
      <c r="G140" s="160">
        <f ca="1">IFERROR(NOW()-F140,"")</f>
        <v>45956.55819502315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45956.55819502315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45956.55819502315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45956.55819502315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45956.55819502315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45956.55819502315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45956.55819502315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45956.55819502315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45956.55819502315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45956.55819502315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45956.55819502315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45956.55819502315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45956.55819502315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45956.55819502315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45956.55819502315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45956.55819502315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45956.55819502315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45956.55819502315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45956.55819502315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45956.55819502315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45956.55819502315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45956.55819502315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45956.55819502315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45956.55819502315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45956.55819502315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45956.55819502315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45956.55819502315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45956.55819502315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45956.55819502315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45956.55819502315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45956.55819502315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45956.55819502315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45956.55819502315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45956.55819502315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45956.55819502315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45956.55819502315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45956.55819502315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45956.55819502315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45956.55819502315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45956.55819502315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45956.55819502315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45956.55819502315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45956.55819502315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45956.55819502315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45956.55819502315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45956.55819502315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45956.55819502315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45956.55819502315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45956.55819502315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45956.55819502315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45956.55819502315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45956.55819502315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45956.55819502315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45956.55819502315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45956.55819502315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45956.55819502315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45956.55819502315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45956.55819502315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45956.55819502315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45956.55819502315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45956.55819502315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45956.55819502315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45956.55819502315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45956.55819502315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45956.55819502315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45956.55819502315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45956.55819502315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45956.55819502315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45956.55819502315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45956.55819502315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45956.55819502315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45956.55819502315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45956.55819502315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45956.55819502315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45956.55819502315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45956.55819502315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45956.55819502315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45956.55819502315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45956.55819502315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45956.55819502315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45956.55819502315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45956.55819502315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45956.55819502315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45956.55819502315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45956.55819502315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45956.55819502315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45956.55819502315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45956.55819502315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45956.55819502315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45956.55819502315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45956.55819502315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45956.55819502315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45956.55819502315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45956.55819502315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45956.55819502315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45956.55819502315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45956.55819502315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45956.55819502315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45956.55819502315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45956.55819502315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45956.55819502315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45956.55819502315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45956.55819502315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45956.55819502315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45956.55819502315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45956.55819502315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45956.55819502315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45956.55819502315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45956.55819502315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45956.55819502315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45956.55819502315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45956.55819502315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45956.55819502315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45956.55819502315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45956.55819502315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45956.55819502315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45956.55819502315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45956.55819502315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45956.55819502315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45956.55819502315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45956.55819502315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45956.55819502315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45956.55819502315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45956.55819502315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45956.55819502315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45956.55819502315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45956.55819502315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45956.55819502315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45956.55819502315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45956.55819502315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45956.55819502315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45956.55819502315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45956.55819502315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45956.55819502315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45956.55819502315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45956.55819502315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45956.55819502315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45956.55819502315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45956.55819502315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45956.55819502315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45956.55819502315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45956.55819502315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45956.55819502315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45956.55819502315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45956.55819502315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45956.55819502315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45956.55819502315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45956.55819502315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45956.55819502315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45956.55819502315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45956.55819502315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45956.55819502315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45956.55819502315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45956.55819502315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45956.55819502315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45956.55819502315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45956.55819502315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45956.55819502315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45956.55819502315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45956.55819502315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45956.55819502315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45956.55819502315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45956.55819502315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45956.55819502315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45956.55819502315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45956.55819502315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45956.55819502315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45956.55819502315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45956.55819502315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45956.55819502315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45956.55819502315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45956.55819502315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45956.55819502315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45956.55819502315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45956.55819502315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45956.55819502315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45956.55819502315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45956.55819502315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45956.55819502315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45956.55819502315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45956.55819502315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45956.55819502315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45956.55819502315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45956.55819502315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45956.55819502315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45956.55819502315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45956.55819502315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45956.55819502315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45956.55819502315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45956.55819502315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45956.55819502315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45956.55819502315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45956.55819502315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45956.55819502315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45956.55819502315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45956.55819502315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45956.55819502315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45956.55819502315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45956.55819502315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45956.55819502315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45956.55819502315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45956.55819502315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45956.55819502315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45956.55819502315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45956.55819502315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45956.55819502315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45956.55819502315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45956.55819502315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45956.55819502315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45956.55819502315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45956.55819502315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45956.55819502315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45956.55819502315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45956.55819502315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45956.55819502315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45956.55819502315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45956.55819502315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45956.55819502315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45956.55819502315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45956.55819502315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45956.55819502315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45956.55819502315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45956.55819502315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45956.55819502315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45956.55819502315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45956.55819502315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45956.55819502315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45956.55819502315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45956.55819502315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45956.55819502315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45956.55819502315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45956.55819502315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45956.55819502315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45956.55819502315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45956.55819502315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45956.55819502315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45956.55819502315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45956.55819502315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45956.55819502315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45956.55819502315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45956.55819502315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45956.55819502315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45956.55819502315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45956.55819502315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45956.55819502315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45956.55819502315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45956.55819502315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45956.55819502315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45956.55819502315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45956.55819502315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45956.55819502315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45956.55819502315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45956.55819502315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45956.55819502315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45956.55819502315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45956.55819502315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45956.55819502315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45956.55819502315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45956.55819502315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45956.55819502315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45956.55819502315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45956.55819502315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45956.55819502315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45956.55819502315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45956.55819502315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45956.55819502315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45956.55819502315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45956.55819502315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45956.55819502315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45956.55819502315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45956.55819502315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45956.55819502315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45956.55819502315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45956.55819502315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45956.55819502315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45956.55819502315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45956.55819502315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45956.55819502315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45956.55819502315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45956.55819502315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45956.55819502315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45956.55819502315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45956.55819502315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45956.55819502315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45956.55819502315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45956.55819502315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45956.55819502315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45956.55819502315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45956.55819502315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45956.55819502315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45956.55819502315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45956.55819502315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45956.55819502315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45956.55819502315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45956.55819502315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45956.55819502315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45956.55819502315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45956.55819502315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45956.55819502315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45956.55819502315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45956.55819502315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45956.55819502315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45956.55819502315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45956.55819502315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45956.55819502315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45956.55819502315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45956.55819502315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45956.55819502315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45956.55819502315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45956.55819502315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45956.55819502315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45956.55819502315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45956.55819502315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45956.55819502315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45956.55819502315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45956.55819502315</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45956.55819502315</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45956.55819502315</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45956.55819502315</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45956.55819502315</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45956.55819502315</v>
      </c>
      <c r="H460" s="159"/>
      <c r="I460" s="158" t="str">
        <f>IFERROR(VLOOKUP(D460,DB!A:F,6,0),"")</f>
        <v/>
      </c>
      <c r="J460" s="158" t="str">
        <f>IFERROR(VLOOKUP(D460,DB!A:G,7,0),"")</f>
        <v/>
      </c>
      <c r="K460" s="158"/>
      <c r="L460" s="158" t="str">
        <f>IFERROR(VLOOKUP(D460,DB!A:I,9,0),"")</f>
        <v/>
      </c>
    </row>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70" ht="15"/>
    <row r="571" ht="15"/>
    <row r="573" ht="15"/>
    <row r="574" ht="15"/>
    <row r="575" ht="15"/>
    <row r="576" ht="15"/>
    <row r="578" ht="15"/>
    <row r="579" ht="15"/>
    <row r="586" ht="15"/>
    <row r="587" ht="15"/>
    <row r="588" ht="15"/>
    <row r="589" ht="15"/>
    <row r="590" ht="15"/>
    <row r="591" ht="15"/>
    <row r="594" ht="15"/>
    <row r="595" ht="15"/>
    <row r="596" ht="15"/>
    <row r="597" ht="15"/>
    <row r="598" ht="15"/>
    <row r="599" ht="15"/>
    <row r="600" ht="15"/>
    <row r="601" ht="15"/>
    <row r="602" ht="15"/>
    <row r="603" ht="15"/>
    <row r="604" ht="15"/>
    <row r="605"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1" ht="15"/>
    <row r="662"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9" ht="15"/>
    <row r="790" ht="15"/>
    <row r="791" ht="15"/>
    <row r="793" ht="15"/>
    <row r="794"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7" ht="15"/>
    <row r="828" ht="15"/>
    <row r="998" ht="15"/>
    <row r="999" ht="15"/>
    <row r="1000" ht="15"/>
    <row r="1001" ht="15"/>
    <row r="1002" ht="15"/>
    <row r="1003" ht="15"/>
    <row r="1009" ht="15"/>
    <row r="1010" ht="15"/>
    <row r="1011" ht="15"/>
    <row r="1012"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6" ht="15"/>
    <row r="1067" ht="15"/>
    <row r="1073" ht="15"/>
    <row r="1074" ht="15"/>
    <row r="1076" ht="15"/>
    <row r="1077" ht="15"/>
    <row r="1078" ht="15"/>
    <row r="1079" ht="15"/>
    <row r="1080" ht="15"/>
    <row r="1081" ht="15"/>
    <row r="1082" ht="15"/>
    <row r="1084" ht="15"/>
    <row r="1085" ht="15"/>
    <row r="1086"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1"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4" ht="15"/>
    <row r="1205" ht="15"/>
    <row r="1206" ht="15"/>
    <row r="1207" ht="15"/>
    <row r="1208" ht="15"/>
    <row r="1209" ht="15"/>
    <row r="1210" ht="15"/>
    <row r="1211" ht="15"/>
    <row r="1212" ht="15"/>
    <row r="1213" ht="15"/>
    <row r="1221" ht="15"/>
    <row r="1222" ht="15"/>
    <row r="1225" ht="15"/>
    <row r="1226" ht="15"/>
    <row r="1227" ht="15"/>
    <row r="1228" ht="15"/>
    <row r="1229" ht="15"/>
    <row r="1230" ht="15"/>
    <row r="1231" ht="15"/>
    <row r="1232" ht="15"/>
    <row r="1235" ht="15"/>
    <row r="1236" ht="15"/>
    <row r="1237" ht="15"/>
    <row r="1238" ht="15"/>
    <row r="1239" ht="15"/>
    <row r="1240" ht="15"/>
    <row r="1241" ht="15"/>
    <row r="1242" ht="15"/>
    <row r="1243" ht="15"/>
    <row r="1244" ht="15"/>
    <row r="1245" ht="15"/>
    <row r="1246" ht="15"/>
    <row r="1248" ht="15"/>
    <row r="1249" ht="15"/>
    <row r="1250" ht="15"/>
    <row r="1253" ht="15"/>
    <row r="1255" ht="15"/>
    <row r="1257" ht="15"/>
    <row r="1260" ht="15"/>
    <row r="1261" ht="15"/>
    <row r="1262" ht="15"/>
    <row r="1264" ht="15"/>
    <row r="1266" ht="15"/>
    <row r="1267" ht="15"/>
    <row r="1268" ht="15"/>
    <row r="1269" ht="15"/>
    <row r="1270" ht="15"/>
    <row r="1272" ht="15"/>
    <row r="1273" ht="15"/>
    <row r="1274" ht="15"/>
    <row r="1275" ht="15"/>
    <row r="1277" ht="15"/>
    <row r="1279" ht="15"/>
    <row r="1280" ht="15"/>
    <row r="1282" ht="15"/>
    <row r="1283" ht="15"/>
    <row r="1284" ht="15"/>
    <row r="1285" ht="15"/>
    <row r="1287" ht="15"/>
    <row r="1289" ht="15"/>
    <row r="1290" ht="15"/>
    <row r="1291" ht="15"/>
    <row r="1292" ht="15"/>
    <row r="1294" ht="15"/>
    <row r="1295" ht="15"/>
    <row r="1296" ht="15"/>
    <row r="1297" ht="15"/>
    <row r="1298" ht="15"/>
    <row r="1299" ht="15"/>
    <row r="1300" ht="15"/>
    <row r="1303"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6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0"/>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39104</v>
      </c>
      <c r="B2" s="103" t="str">
        <f>IFERROR(VLOOKUP(D2,DB!A:K,11,0),"")</f>
        <v>R6</v>
      </c>
      <c r="C2" s="105">
        <v>1</v>
      </c>
      <c r="D2" s="103" t="s">
        <v>38564</v>
      </c>
      <c r="E2" s="106" t="s">
        <v>38998</v>
      </c>
      <c r="F2" s="107">
        <v>45956.104409722226</v>
      </c>
      <c r="G2" s="77">
        <f ca="1">IFERROR(NOW()-F2,"-")</f>
        <v>0.45378530092420988</v>
      </c>
      <c r="H2" s="107">
        <v>45956.092986111114</v>
      </c>
      <c r="I2" s="103" t="str">
        <f>IFERROR(VLOOKUP(D2,DB!A:F,6,0),"")</f>
        <v>Generator-SG</v>
      </c>
      <c r="J2" s="102" t="str">
        <f>IFERROR(VLOOKUP(D2,DB!A:G,7,0),"")</f>
        <v>Vandalized</v>
      </c>
      <c r="K2" s="108" t="s">
        <v>39105</v>
      </c>
      <c r="L2" s="109" t="str">
        <f>IFERROR(VLOOKUP(D2,DB!A:I,9,0),"")</f>
        <v>Latis</v>
      </c>
    </row>
    <row r="3" spans="1:16383" ht="31.5" customHeight="1">
      <c r="A3" s="104"/>
      <c r="B3" s="103" t="str">
        <f>IFERROR(VLOOKUP(D3,DB!A:K,11,0),"")</f>
        <v/>
      </c>
      <c r="C3" s="105"/>
      <c r="D3" s="103"/>
      <c r="E3" s="106"/>
      <c r="F3" s="107"/>
      <c r="G3" s="77">
        <f ca="1">IFERROR(NOW()-F3,"-")</f>
        <v>45956.55819502315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45956.55819502315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45956.55819502315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45956.55819502315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45956.55819502315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45956.55819502315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45956.55819502315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45956.55819502315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45956.55819502315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45956.55819502315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45956.55819502315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45956.55819502315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45956.55819502315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45956.55819502315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45956.55819502315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45956.55819502315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45956.55819502315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45956.55819502315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45956.55819502315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45956.55819502315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45956.55819502315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45956.55819502315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45956.55819502315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45956.55819502315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45956.55819502315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45956.55819502315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45956.55819502315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45956.55819502315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45956.55819502315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45956.55819502315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45956.55819502315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45956.55819502315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45956.55819502315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45956.55819502315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45956.55819502315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45956.55819502315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45956.55819502315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45956.55819502315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45956.55819502315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45956.55819502315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45956.55819502315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45956.55819502315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45956.55819502315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45956.55819502315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45956.55819502315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45956.55819502315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45956.55819502315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45956.55819502315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45956.55819502315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45956.55819502315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45956.55819502315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45956.55819502315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45956.55819502315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45956.55819502315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45956.55819502315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45956.55819502315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45956.55819502315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45956.55819502315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45956.55819502315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45956.55819502315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45956.55819502315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45956.55819502315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45956.55819502315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45956.55819502315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45956.55819502315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45956.55819502315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45956.55819502315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45956.55819502315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45956.55819502315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45956.55819502315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45956.55819502315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45956.55819502315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45956.55819502315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45956.55819502315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45956.55819502315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45956.55819502315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45956.55819502315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45956.55819502315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45956.55819502315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45956.55819502315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45956.55819502315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45956.55819502315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45956.55819502315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45956.55819502315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45956.55819502315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45956.55819502315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45956.55819502315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45956.55819502315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45956.55819502315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45956.55819502315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45956.55819502315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45956.55819502315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45956.55819502315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45956.55819502315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45956.55819502315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45956.55819502315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45956.55819502315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45956.55819502315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45956.55819502315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45956.55819502315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45956.55819502315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45956.55819502315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45956.55819502315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45956.55819502315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45956.55819502315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45956.55819502315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45956.55819502315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45956.55819502315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45956.55819502315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45956.55819502315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45956.55819502315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45956.55819502315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45956.55819502315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45956.55819502315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45956.55819502315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45956.55819502315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45956.55819502315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45956.55819502315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45956.55819502315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45956.55819502315</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45956.55819502315</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45956.55819502315</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45956.55819502315</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45956.55819502315</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45956.55819502315</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45956.55819502315</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45956.55819502315</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45956.55819502315</v>
      </c>
      <c r="H130" s="107"/>
      <c r="I130" s="103" t="str">
        <f>IFERROR(VLOOKUP(D130,DB!A:F,6,0),"")</f>
        <v/>
      </c>
      <c r="J130" s="102" t="str">
        <f>IFERROR(VLOOKUP(D130,DB!A:G,7,0),"")</f>
        <v/>
      </c>
      <c r="K130" s="108"/>
      <c r="L130" s="109" t="str">
        <f>IFERROR(VLOOKUP(D130,DB!A:I,9,0),"")</f>
        <v/>
      </c>
    </row>
  </sheetData>
  <dataValidations count="2">
    <dataValidation allowBlank="1" showInputMessage="1" showErrorMessage="1" sqref="E1" xr:uid="{380493DB-286A-4683-AF55-C78F04945A49}"/>
    <dataValidation type="list" allowBlank="1" showInputMessage="1" showErrorMessage="1" sqref="E2:E13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2025-10-26T10:25:42Z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