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359" documentId="120_S{2AC9BD13-BADA-5192-A53E-5A8FF88502F6}" xr6:coauthVersionLast="47" xr6:coauthVersionMax="47" xr10:uidLastSave="{35863283-9410-49E8-856E-7DB182C8FB32}"/>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G8" i="2"/>
  <c r="I8" i="2"/>
  <c r="J8" i="2"/>
  <c r="L8" i="2"/>
  <c r="B6" i="2"/>
  <c r="G6" i="2"/>
  <c r="I6" i="2"/>
  <c r="J6" i="2"/>
  <c r="L6" i="2"/>
  <c r="B7" i="5"/>
  <c r="G7" i="5"/>
  <c r="I7" i="5"/>
  <c r="J7" i="5"/>
  <c r="L7" i="5"/>
  <c r="J27" i="4"/>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7" i="2"/>
  <c r="G7" i="2"/>
  <c r="I7" i="2"/>
  <c r="J7" i="2"/>
  <c r="L7"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<sst xmlns="http://schemas.openxmlformats.org/spreadsheetml/2006/main" count="180309" uniqueCount="39135">
  <si>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</si>
  <si>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</si>
  <si>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</si>
  <si>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</si>
  <si>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</si>
  <si>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</si>
  <si>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</si>
  <si>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</si>
  <si>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</si>
  <si>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</si>
  <si>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</si>
  <si>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</si>
  <si>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</si>
  <si>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</si>
  <si>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</si>
  <si>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</si>
  <si>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</si>
  <si>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</si>
  <si>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</si>
  <si>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</si>
  <si>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</si>
  <si>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</si>
  <si>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</si>
  <si>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</si>
  <si>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</si>
  <si>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</si>
  <si>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</si>
  <si>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</si>
  <si>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</si>
  <si>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</si>
  <si>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</si>
  <si>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</si>
  <si>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</si>
  <si>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</si>
  <si>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</si>
  <si>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</si>
  <si>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</si>
  <si>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</si>
  <si>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</si>
  <si>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</si>
  <si>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</si>
  <si>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</si>
  <si>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</si>
  <si>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</si>
  <si>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</si>
  <si>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</si>
  <si>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</si>
  <si>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</si>
  <si>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</si>
  <si>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</si>
  <si>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</si>
  <si>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</si>
  <si>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</si>
  <si>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</si>
  <si>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</si>
  <si>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</si>
  <si>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</si>
  <si>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</si>
  <si>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</si>
  <si>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</si>
  <si>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</si>
  <si>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</si>
  <si>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</si>
  <si>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</si>
  <si>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</si>
  <si>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</si>
  <si>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</si>
  <si>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</si>
  <si>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</si>
  <si>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</si>
  <si>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</si>
  <si>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</si>
  <si>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</si>
  <si>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</si>
  <si>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</si>
  <si>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</si>
  <si>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</si>
  <si>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</si>
  <si>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</si>
  <si>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</si>
  <si>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</si>
  <si>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</si>
  <si>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</si>
  <si>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</si>
  <si>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</si>
  <si>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</si>
  <si>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</si>
  <si>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</si>
  <si>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</si>
  <si>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</si>
  <si>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</si>
  <si>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</si>
  <si>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</si>
  <si>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</si>
  <si>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</si>
  <si>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</si>
  <si>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</si>
  <si>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</si>
  <si>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</si>
  <si>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</si>
  <si>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</si>
  <si>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</si>
  <si>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</si>
  <si>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</si>
  <si>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</si>
  <si>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</si>
  <si>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</si>
  <si>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</si>
  <si>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</si>
  <si>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</si>
  <si>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</si>
  <si>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</si>
  <si>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</si>
  <si>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</si>
  <si>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</si>
  <si>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</si>
  <si>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</si>
  <si>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</si>
  <si>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</si>
  <si>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</si>
  <si>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</si>
  <si>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</si>
  <si>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</si>
  <si>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</si>
  <si>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</si>
  <si>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</si>
  <si>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</si>
  <si>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</si>
  <si>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</si>
  <si>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</si>
  <si>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</si>
  <si>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</si>
  <si>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</si>
  <si>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</si>
  <si>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</si>
  <si>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</si>
  <si>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</si>
  <si>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</si>
  <si>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</si>
  <si>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</si>
  <si>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</si>
  <si>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</si>
  <si>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</si>
  <si>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</si>
  <si>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</si>
  <si>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</si>
  <si>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</si>
  <si>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</si>
  <si>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</si>
  <si>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</si>
  <si>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</si>
  <si>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</si>
  <si>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</si>
  <si>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</si>
  <si>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</si>
  <si>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</si>
  <si>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</si>
  <si>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</si>
  <si>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</si>
  <si>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</si>
  <si>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</si>
  <si>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</si>
  <si>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</si>
  <si>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</si>
  <si>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</si>
  <si>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</si>
  <si>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</si>
  <si>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</si>
  <si>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</si>
  <si>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</si>
  <si>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</si>
  <si>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</si>
  <si>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</si>
  <si>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</si>
  <si>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</si>
  <si>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</si>
  <si>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</si>
  <si>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</si>
  <si>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</si>
  <si>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</si>
  <si>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</si>
  <si>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</si>
  <si>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</si>
  <si>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</si>
  <si>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</si>
  <si>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</si>
  <si>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</si>
  <si>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</si>
  <si>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</si>
  <si>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</si>
  <si>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</si>
  <si>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</si>
  <si>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</si>
  <si>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</si>
  <si>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</si>
  <si>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</si>
  <si>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</si>
  <si>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</si>
  <si>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</si>
  <si>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</si>
  <si>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</si>
  <si>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</si>
  <si>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</si>
  <si>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</si>
  <si>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</si>
  <si>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</si>
  <si>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</si>
  <si>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</si>
  <si>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</si>
  <si>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</si>
  <si>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</si>
  <si>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</si>
  <si>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</si>
  <si>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</si>
  <si>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</si>
  <si>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</si>
  <si>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</si>
  <si>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</si>
  <si>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</si>
  <si>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</si>
  <si>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</si>
  <si>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</si>
  <si>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</si>
  <si>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</si>
  <si>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</si>
  <si>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</si>
  <si>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</si>
  <si>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</si>
  <si>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</si>
  <si>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</si>
  <si>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</si>
  <si>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</si>
  <si>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</si>
  <si>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</si>
  <si>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</si>
  <si>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</si>
  <si>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</si>
  <si>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</si>
  <si>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</si>
  <si>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</si>
  <si>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</si>
  <si>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</si>
  <si>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</si>
  <si>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</si>
  <si>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</si>
  <si>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</si>
  <si>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</si>
  <si>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</si>
  <si>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</si>
  <si>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</si>
  <si>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</si>
  <si>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</si>
  <si>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</si>
  <si>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</si>
  <si>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</si>
  <si>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</si>
  <si>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</si>
  <si>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</si>
  <si>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</si>
  <si>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</si>
  <si>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</si>
  <si>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</si>
  <si>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</si>
  <si>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</si>
  <si>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</si>
  <si>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</si>
  <si>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</si>
  <si>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</si>
  <si>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</si>
  <si>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</si>
  <si>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</si>
  <si>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</si>
  <si>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</si>
  <si>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</si>
  <si>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</si>
  <si>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</si>
  <si>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</si>
  <si>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</si>
  <si>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</si>
  <si>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</si>
  <si>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</si>
  <si>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</si>
  <si>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</si>
  <si>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</si>
  <si>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</si>
  <si>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</si>
  <si>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</si>
  <si>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</si>
  <si>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</si>
  <si>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</si>
  <si>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</si>
  <si>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</si>
  <si>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</si>
  <si>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</si>
  <si>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</si>
  <si>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</si>
  <si>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</si>
  <si>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</si>
  <si>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</si>
  <si>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</si>
  <si>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</si>
  <si>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</si>
  <si>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</si>
  <si>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</si>
  <si>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</si>
  <si>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</si>
  <si>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</si>
  <si>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</si>
  <si>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</si>
  <si>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</si>
  <si>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</si>
  <si>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</si>
  <si>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</si>
  <si>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</si>
  <si>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</si>
  <si>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</si>
  <si>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</si>
  <si>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</si>
  <si>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</si>
  <si>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</si>
  <si>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</si>
  <si>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</si>
  <si>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</si>
  <si>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</si>
  <si>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</si>
  <si>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</si>
  <si>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</si>
  <si>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</si>
  <si>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</si>
  <si>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</si>
  <si>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</si>
  <si>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</si>
  <si>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</si>
  <si>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</si>
  <si>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</si>
  <si>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</si>
  <si>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</si>
  <si>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</si>
  <si>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</si>
  <si>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</si>
  <si>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</si>
  <si>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</si>
  <si>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</si>
  <si>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</si>
  <si>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</si>
  <si>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</si>
  <si>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</si>
  <si>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</si>
  <si>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</si>
  <si>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</si>
  <si>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</si>
  <si>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</si>
  <si>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</si>
  <si>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</si>
  <si>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</si>
  <si>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</si>
  <si>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</si>
  <si>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</si>
  <si>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</si>
  <si>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</si>
  <si>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</si>
  <si>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</si>
  <si>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</si>
  <si>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</si>
  <si>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</si>
  <si>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</si>
  <si>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</si>
  <si>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</si>
  <si>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</si>
  <si>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</si>
  <si>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</si>
  <si>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</si>
  <si>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</si>
  <si>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</si>
  <si>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</si>
  <si>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</si>
  <si>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</si>
  <si>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</si>
  <si>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</si>
  <si>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</si>
  <si>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</si>
  <si>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</si>
  <si>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</si>
  <si>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</si>
  <si>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</si>
  <si>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</si>
  <si>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</si>
  <si>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</si>
  <si>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</si>
  <si>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</si>
  <si>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</si>
  <si>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</si>
  <si>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</si>
  <si>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</si>
  <si>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</si>
  <si>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</si>
  <si>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</si>
  <si>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</si>
  <si>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</si>
  <si>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</si>
  <si>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</si>
  <si>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</si>
  <si>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</si>
  <si>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</si>
  <si>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</si>
  <si>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</si>
  <si>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</si>
  <si>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</si>
  <si>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</si>
  <si>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</si>
  <si>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</si>
  <si>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</si>
  <si>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</si>
  <si>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</si>
  <si>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</si>
  <si>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</si>
  <si>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</si>
  <si>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</si>
  <si>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</si>
  <si>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</si>
  <si>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</si>
  <si>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</si>
  <si>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</si>
  <si>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</si>
  <si>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</si>
  <si>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</si>
  <si>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</si>
  <si>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</si>
  <si>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</si>
  <si>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</si>
  <si>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</si>
  <si>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</si>
  <si>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</si>
  <si>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</si>
  <si>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</si>
  <si>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</si>
  <si>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</si>
  <si>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</si>
  <si>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</si>
  <si>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</si>
  <si>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</si>
  <si>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</si>
  <si>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</si>
  <si>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</si>
  <si>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</si>
  <si>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</si>
  <si>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</si>
  <si>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</si>
  <si>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</si>
  <si>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</si>
  <si>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</si>
  <si>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</si>
  <si>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</si>
  <si>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</si>
  <si>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</si>
  <si>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</si>
  <si>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</si>
  <si>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</si>
  <si>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</si>
  <si>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</si>
  <si>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</si>
  <si>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</si>
  <si>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</si>
  <si>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</si>
  <si>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</si>
  <si>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</si>
  <si>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</si>
  <si>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</si>
  <si>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</si>
  <si>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</si>
  <si>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</si>
  <si>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</si>
  <si>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</si>
  <si>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</si>
  <si>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</si>
  <si>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</si>
  <si>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</si>
  <si>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</si>
  <si>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</si>
  <si>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</si>
  <si>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</si>
  <si>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</si>
  <si>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</si>
  <si>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</si>
  <si>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</si>
  <si>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</si>
  <si>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</si>
  <si>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</si>
  <si>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</si>
  <si>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</si>
  <si>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</si>
  <si>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</si>
  <si>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</si>
  <si>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</si>
  <si>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</si>
  <si>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</si>
  <si>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</si>
  <si>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</si>
  <si>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</si>
  <si>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</si>
  <si>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</si>
  <si>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</si>
  <si>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</si>
  <si>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</si>
  <si>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</si>
  <si>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</si>
  <si>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</si>
  <si>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</si>
  <si>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</si>
  <si>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</si>
  <si>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</si>
  <si>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</si>
  <si>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</si>
  <si>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</si>
  <si>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</si>
  <si>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</si>
  <si>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</si>
  <si>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</si>
  <si>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</si>
  <si>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</si>
  <si>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</si>
  <si>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</si>
  <si>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</si>
  <si>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</si>
  <si>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</si>
  <si>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</si>
  <si>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</si>
  <si>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</si>
  <si>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</si>
  <si>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</si>
  <si>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</si>
  <si>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</si>
  <si>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</si>
  <si>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</si>
  <si>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</si>
  <si>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</si>
  <si>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</si>
  <si>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</si>
  <si>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</si>
  <si>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</si>
  <si>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</si>
  <si>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</si>
  <si>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</si>
  <si>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</si>
  <si>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</si>
  <si>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</si>
  <si>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</si>
  <si>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</si>
  <si>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</si>
  <si>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</si>
  <si>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</si>
  <si>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</si>
  <si>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</si>
  <si>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</si>
  <si>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</si>
  <si>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</si>
  <si>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</si>
  <si>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</si>
  <si>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</si>
  <si>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</si>
  <si>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</si>
  <si>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</si>
  <si>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</si>
  <si>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</si>
  <si>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</si>
  <si>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</si>
  <si>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</si>
  <si>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</si>
  <si>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</si>
  <si>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</si>
  <si>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</si>
  <si>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</si>
  <si>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</si>
  <si>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</si>
  <si>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</si>
  <si>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</si>
  <si>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</si>
  <si>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</si>
  <si>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</si>
  <si>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</si>
  <si>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</si>
  <si>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</si>
  <si>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</si>
  <si>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</si>
  <si>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</si>
  <si>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</si>
  <si>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</si>
  <si>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</si>
  <si>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</si>
  <si>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</si>
  <si>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</si>
  <si>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</si>
  <si>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</si>
  <si>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</si>
  <si>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</si>
  <si>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</si>
  <si>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</si>
  <si>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</si>
  <si>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</si>
  <si>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</si>
  <si>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</si>
  <si>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</si>
  <si>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</si>
  <si>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</si>
  <si>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</si>
  <si>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</si>
  <si>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</si>
  <si>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</si>
  <si>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</si>
  <si>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</si>
  <si>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</si>
  <si>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</si>
  <si>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</si>
  <si>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</si>
  <si>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</si>
  <si>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</si>
  <si>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</si>
  <si>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</si>
  <si>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</si>
  <si>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</si>
  <si>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</si>
  <si>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</si>
  <si>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</si>
  <si>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</si>
  <si>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</si>
  <si>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</si>
  <si>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</si>
  <si>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</si>
  <si>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</si>
  <si>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</si>
  <si>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</si>
  <si>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</si>
  <si>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</si>
  <si>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</si>
  <si>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</si>
  <si>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</si>
  <si>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</si>
  <si>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</si>
  <si>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</si>
  <si>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</si>
  <si>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</si>
  <si>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</si>
  <si>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</si>
  <si>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</si>
  <si>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</si>
  <si>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</si>
  <si>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</si>
  <si>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</si>
  <si>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</si>
  <si>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</si>
  <si>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</si>
  <si>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</si>
  <si>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</si>
  <si>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</si>
  <si>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</si>
  <si>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</si>
  <si>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</si>
  <si>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</si>
  <si>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</si>
  <si>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</si>
  <si>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</si>
  <si>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</si>
  <si>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</si>
  <si>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</si>
  <si>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</si>
  <si>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</si>
  <si>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</si>
  <si>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</si>
  <si>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</si>
  <si>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</si>
  <si>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</si>
  <si>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</si>
  <si>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</si>
  <si>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</si>
  <si>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</si>
  <si>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</si>
  <si>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</si>
  <si>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</si>
  <si>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</si>
  <si>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</si>
  <si>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</si>
  <si>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</si>
  <si>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</si>
  <si>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</si>
  <si>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</si>
  <si>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</si>
  <si>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</si>
  <si>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</si>
  <si>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</si>
  <si>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</si>
  <si>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</si>
  <si>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</si>
  <si>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</si>
  <si>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</si>
  <si>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</si>
  <si>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</si>
  <si>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</si>
  <si>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</si>
  <si>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</si>
  <si>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</si>
  <si>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</si>
  <si>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</si>
  <si>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</si>
  <si>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</si>
  <si>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</si>
  <si>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</si>
  <si>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</si>
  <si>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</si>
  <si>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</si>
  <si>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</si>
  <si>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</si>
  <si>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</si>
  <si>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</si>
  <si>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</si>
  <si>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</si>
  <si>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</si>
  <si>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</si>
  <si>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</si>
  <si>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</si>
  <si>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</si>
  <si>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</si>
  <si>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</si>
  <si>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</si>
  <si>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</si>
  <si>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</si>
  <si>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</si>
  <si>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</si>
  <si>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</si>
  <si>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</si>
  <si>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</si>
  <si>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</si>
  <si>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</si>
  <si>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</si>
  <si>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</si>
  <si>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</si>
  <si>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</si>
  <si>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</si>
  <si>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</si>
  <si>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</si>
  <si>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</si>
  <si>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</si>
  <si>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</si>
  <si>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</si>
  <si>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</si>
  <si>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</si>
  <si>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</si>
  <si>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</si>
  <si>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</si>
  <si>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</si>
  <si>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</si>
  <si>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</si>
  <si>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</si>
  <si>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</si>
  <si>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</si>
  <si>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</si>
  <si>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</si>
  <si>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</si>
  <si>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</si>
  <si>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</si>
  <si>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</si>
  <si>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</si>
  <si>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</si>
  <si>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</si>
  <si>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</si>
  <si>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</si>
  <si>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</si>
  <si>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</si>
  <si>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</si>
  <si>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</si>
  <si>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</si>
  <si>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</si>
  <si>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</si>
  <si>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</si>
  <si>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</si>
  <si>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</si>
  <si>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</si>
  <si>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</si>
  <si>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</si>
  <si>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</si>
  <si>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</si>
  <si>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</si>
  <si>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</si>
  <si>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</si>
  <si>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</si>
  <si>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</si>
  <si>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</si>
  <si>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</si>
  <si>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</si>
  <si>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</si>
  <si>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</si>
  <si>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</si>
  <si>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</si>
  <si>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</si>
  <si>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</si>
  <si>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</si>
  <si>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</si>
  <si>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</si>
  <si>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</si>
  <si>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</si>
  <si>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</si>
  <si>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</si>
  <si>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</si>
  <si>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</si>
  <si>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</si>
  <si>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</si>
  <si>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</si>
  <si>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</si>
  <si>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</si>
  <si>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</si>
  <si>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</si>
  <si>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</si>
  <si>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</si>
  <si>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</si>
  <si>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</si>
  <si>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</si>
  <si>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</si>
  <si>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</si>
  <si>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</si>
  <si>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</si>
  <si>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</si>
  <si>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</si>
  <si>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</si>
  <si>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</si>
  <si>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</si>
  <si>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</si>
  <si>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</si>
  <si>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</si>
  <si>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</si>
  <si>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</si>
  <si>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</si>
  <si>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</si>
  <si>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</si>
  <si>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</si>
  <si>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</si>
  <si>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</si>
  <si>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</si>
  <si>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</si>
  <si>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</si>
  <si>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</si>
  <si>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</si>
  <si>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</si>
  <si>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</si>
  <si>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</si>
  <si>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</si>
  <si>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</si>
  <si>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</si>
  <si>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</si>
  <si>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</si>
  <si>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</si>
  <si>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</si>
  <si>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</si>
  <si>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</si>
  <si>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</si>
  <si>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</si>
  <si>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</si>
  <si>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</si>
  <si>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</si>
  <si>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</si>
  <si>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</si>
  <si>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</si>
  <si>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</si>
  <si>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</si>
  <si>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</si>
  <si>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</si>
  <si>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</si>
  <si>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</si>
  <si>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</si>
  <si>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</si>
  <si>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</si>
  <si>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</si>
  <si>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</si>
  <si>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</si>
  <si>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</si>
  <si>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</si>
  <si>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</si>
  <si>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</si>
  <si>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</si>
  <si>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</si>
  <si>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</si>
  <si>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</si>
  <si>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</si>
  <si>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</si>
  <si>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</si>
  <si>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</si>
  <si>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</si>
  <si>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</si>
  <si>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</si>
  <si>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</si>
  <si>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</si>
  <si>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</si>
  <si>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</si>
  <si>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</si>
  <si>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</si>
  <si>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</si>
  <si>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</si>
  <si>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</si>
  <si>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</si>
  <si>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</si>
  <si>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</si>
  <si>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</si>
  <si>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</si>
  <si>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</si>
  <si>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</si>
  <si>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</si>
  <si>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</si>
  <si>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</si>
  <si>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</si>
  <si>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</si>
  <si>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</si>
  <si>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</si>
  <si>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</si>
  <si>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</si>
  <si>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</si>
  <si>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</si>
  <si>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</si>
  <si>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</si>
  <si>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</si>
  <si>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</si>
  <si>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</si>
  <si>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</si>
  <si>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</si>
  <si>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</si>
  <si>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</si>
  <si>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</si>
  <si>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</si>
  <si>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</si>
  <si>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</si>
  <si>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</si>
  <si>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</si>
  <si>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</si>
  <si>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</si>
  <si>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</si>
  <si>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</si>
  <si>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</si>
  <si>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</si>
  <si>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</si>
  <si>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</si>
  <si>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</si>
  <si>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</si>
  <si>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</si>
  <si>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</si>
  <si>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</si>
  <si>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</si>
  <si>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</si>
  <si>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</si>
  <si>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</si>
  <si>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</si>
  <si>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</si>
  <si>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</si>
  <si>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</si>
  <si>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</si>
  <si>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</si>
  <si>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</si>
  <si>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</si>
  <si>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</si>
  <si>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</si>
  <si>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</si>
  <si>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</si>
  <si>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</si>
  <si>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</si>
  <si>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</si>
  <si>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</si>
  <si>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</si>
  <si>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</si>
  <si>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</si>
  <si>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</si>
  <si>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</si>
  <si>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</si>
  <si>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</si>
  <si>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</si>
  <si>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</si>
  <si>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</si>
  <si>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</si>
  <si>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</si>
  <si>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</si>
  <si>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</si>
  <si>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</si>
  <si>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</si>
  <si>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</si>
  <si>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</si>
  <si>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</si>
  <si>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</si>
  <si>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</si>
  <si>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</si>
  <si>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</si>
  <si>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</si>
  <si>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</si>
  <si>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</si>
  <si>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</si>
  <si>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</si>
  <si>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</si>
  <si>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</si>
  <si>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</si>
  <si>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</si>
  <si>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</si>
  <si>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</si>
  <si>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</si>
  <si>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</si>
  <si>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</si>
  <si>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</si>
  <si>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</si>
  <si>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</si>
  <si>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</si>
  <si>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</si>
  <si>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</si>
  <si>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</si>
  <si>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</si>
  <si>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</si>
  <si>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</si>
  <si>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</si>
  <si>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</si>
  <si>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</si>
  <si>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</si>
  <si>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</si>
  <si>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</si>
  <si>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</si>
  <si>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</si>
  <si>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</si>
  <si>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</si>
  <si>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</si>
  <si>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</si>
  <si>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</si>
  <si>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</si>
  <si>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</si>
  <si>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</si>
  <si>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</si>
  <si>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</si>
  <si>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</si>
  <si>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</si>
  <si>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</si>
  <si>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</si>
  <si>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</si>
  <si>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</si>
  <si>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</si>
  <si>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</si>
  <si>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</si>
  <si>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</si>
  <si>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</si>
  <si>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</si>
  <si>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</si>
  <si>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</si>
  <si>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</si>
  <si>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</si>
  <si>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</si>
  <si>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</si>
  <si>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</si>
  <si>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</si>
  <si>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</si>
  <si>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</si>
  <si>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</si>
  <si>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</si>
  <si>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</si>
  <si>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</si>
  <si>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</si>
  <si>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</si>
  <si>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</si>
  <si>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</si>
  <si>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</si>
  <si>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</si>
  <si>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</si>
  <si>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</si>
  <si>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</si>
  <si>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</si>
  <si>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</si>
  <si>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</si>
  <si>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</si>
  <si>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</si>
  <si>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</si>
  <si>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</si>
  <si>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</si>
  <si>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</si>
  <si>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</si>
  <si>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</si>
  <si>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</si>
  <si>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</si>
  <si>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</si>
  <si>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</si>
  <si>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</si>
  <si>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</si>
  <si>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</si>
  <si>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</si>
  <si>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</si>
  <si>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</si>
  <si>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</si>
  <si>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</si>
  <si>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</si>
  <si>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</si>
  <si>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</si>
  <si>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</si>
  <si>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</si>
  <si>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</si>
  <si>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</si>
  <si>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</si>
  <si>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</si>
  <si>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</si>
  <si>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</si>
  <si>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</si>
  <si>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</si>
  <si>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</si>
  <si>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</si>
  <si>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</si>
  <si>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</si>
  <si>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</si>
  <si>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</si>
  <si>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</si>
  <si>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</si>
  <si>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</si>
  <si>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</si>
  <si>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</si>
  <si>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</si>
  <si>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</si>
  <si>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</si>
  <si>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</si>
  <si>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</si>
  <si>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</si>
  <si>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</si>
  <si>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</si>
  <si>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</si>
  <si>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</si>
  <si>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</si>
  <si>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</si>
  <si>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</si>
  <si>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</si>
  <si>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</si>
  <si>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</si>
  <si>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</si>
  <si>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</si>
  <si>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</si>
  <si>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</si>
  <si>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</si>
  <si>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</si>
  <si>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</si>
  <si>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</si>
  <si>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</si>
  <si>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</si>
  <si>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</si>
  <si>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</si>
  <si>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</si>
  <si>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</si>
  <si>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</si>
  <si>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</si>
  <si>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</si>
  <si>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</si>
  <si>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</si>
  <si>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</si>
  <si>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</si>
  <si>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</si>
  <si>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</si>
  <si>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</si>
  <si>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</si>
  <si>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</si>
  <si>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</si>
  <si>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</si>
  <si>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</si>
  <si>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</si>
  <si>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</si>
  <si>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</si>
  <si>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</si>
  <si>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</si>
  <si>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</si>
  <si>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</si>
  <si>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</si>
  <si>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</si>
  <si>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</si>
  <si>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</si>
  <si>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</si>
  <si>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</si>
  <si>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</si>
  <si>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</si>
  <si>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</si>
  <si>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</si>
  <si>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</si>
  <si>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</si>
  <si>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</si>
  <si>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</si>
  <si>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</si>
  <si>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</si>
  <si>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</si>
  <si>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</si>
  <si>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</si>
  <si>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</si>
  <si>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</si>
  <si>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</si>
  <si>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</si>
  <si>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</si>
  <si>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</si>
  <si>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</si>
  <si>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</si>
  <si>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</si>
  <si>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</si>
  <si>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</si>
  <si>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</si>
  <si>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</si>
  <si>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</si>
  <si>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</si>
  <si>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</si>
  <si>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</si>
  <si>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</si>
  <si>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</si>
  <si>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</si>
  <si>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</si>
  <si>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</si>
  <si>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</si>
  <si>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</si>
  <si>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</si>
  <si>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</si>
  <si>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</si>
  <si>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</si>
  <si>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</si>
  <si>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</si>
  <si>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</si>
  <si>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</si>
  <si>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</si>
  <si>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</si>
  <si>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</si>
  <si>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</si>
  <si>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</si>
  <si>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</si>
  <si>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</si>
  <si>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</si>
  <si>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</si>
  <si>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</si>
  <si>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</si>
  <si>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</si>
  <si>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</si>
  <si>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</si>
  <si>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</si>
  <si>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</si>
  <si>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</si>
  <si>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</si>
  <si>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</si>
  <si>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</si>
  <si>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</si>
  <si>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</si>
  <si>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</si>
  <si>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</si>
  <si>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</si>
  <si>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</si>
  <si>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</si>
  <si>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</si>
  <si>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</si>
  <si>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</si>
  <si>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</si>
  <si>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</si>
  <si>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</si>
  <si>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</si>
  <si>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</si>
  <si>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</si>
  <si>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</si>
  <si>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</si>
  <si>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</si>
  <si>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</si>
  <si>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</si>
  <si>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</si>
  <si>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</si>
  <si>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</si>
  <si>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</si>
  <si>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</si>
  <si>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</si>
  <si>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</si>
  <si>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</si>
  <si>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</si>
  <si>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</si>
  <si>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</si>
  <si>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</si>
  <si>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</si>
  <si>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</si>
  <si>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</si>
  <si>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</si>
  <si>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</si>
  <si>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</si>
  <si>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</si>
  <si>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</si>
  <si>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</si>
  <si>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</si>
  <si>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</si>
  <si>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</si>
  <si>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</si>
  <si>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</si>
  <si>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</si>
  <si>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</si>
  <si>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</si>
  <si>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</si>
  <si>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</si>
  <si>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</si>
  <si>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</si>
  <si>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</si>
  <si>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</si>
  <si>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</si>
  <si>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</si>
  <si>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</si>
  <si>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</si>
  <si>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</si>
  <si>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</si>
  <si>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</si>
  <si>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</si>
  <si>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</si>
  <si>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</si>
  <si>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</si>
  <si>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</si>
  <si>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</si>
  <si>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</si>
  <si>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</si>
  <si>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</si>
  <si>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</si>
  <si>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</si>
  <si>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</si>
  <si>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</si>
  <si>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</si>
  <si>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</si>
  <si>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</si>
  <si>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</si>
  <si>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</si>
  <si>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</si>
  <si>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</si>
  <si>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</si>
  <si>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</si>
  <si>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</si>
  <si>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</si>
  <si>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</si>
  <si>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</si>
  <si>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</si>
  <si>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</si>
  <si>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</si>
  <si>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</si>
  <si>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</si>
  <si>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</si>
  <si>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</si>
  <si>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</si>
  <si>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</si>
  <si>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</si>
  <si>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</si>
  <si>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</si>
  <si>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</si>
  <si>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</si>
  <si>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</si>
  <si>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</si>
  <si>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</si>
  <si>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</si>
  <si>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</si>
  <si>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</si>
  <si>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</si>
  <si>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</si>
  <si>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</si>
  <si>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</si>
  <si>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</si>
  <si>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</si>
  <si>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</si>
  <si>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</si>
  <si>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</si>
  <si>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</si>
  <si>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</si>
  <si>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</si>
  <si>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</si>
  <si>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</si>
  <si>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</si>
  <si>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</si>
  <si>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</si>
  <si>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</si>
  <si>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</si>
  <si>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</si>
  <si>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</si>
  <si>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</si>
  <si>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</si>
  <si>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</si>
  <si>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</si>
  <si>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</si>
  <si>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</si>
  <si>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</si>
  <si>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</si>
  <si>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</si>
  <si>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</si>
  <si>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</si>
  <si>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</si>
  <si>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</si>
  <si>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</si>
  <si>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</si>
  <si>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</si>
  <si>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</si>
  <si>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</si>
  <si>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</si>
  <si>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</si>
  <si>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</si>
  <si>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</si>
  <si>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</si>
  <si>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</si>
  <si>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</si>
  <si>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</si>
  <si>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</si>
  <si>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</si>
  <si>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</si>
  <si>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</si>
  <si>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</si>
  <si>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</si>
  <si>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</si>
  <si>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</si>
  <si>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</si>
  <si>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</si>
  <si>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</si>
  <si>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</si>
  <si>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</si>
  <si>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</si>
  <si>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</si>
  <si>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</si>
  <si>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</si>
  <si>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</si>
  <si>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</si>
  <si>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</si>
  <si>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</si>
  <si>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</si>
  <si>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</si>
  <si>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</si>
  <si>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</si>
  <si>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</si>
  <si>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</si>
  <si>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</si>
  <si>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</si>
  <si>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</si>
  <si>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</si>
  <si>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</si>
  <si>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</si>
  <si>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</si>
  <si>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</si>
  <si>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</si>
  <si>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</si>
  <si>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</si>
  <si>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</si>
  <si>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</si>
  <si>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</si>
  <si>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</si>
  <si>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</si>
  <si>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</si>
  <si>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</si>
  <si>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</si>
  <si>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</si>
  <si>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</si>
  <si>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</si>
  <si>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</si>
  <si>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</si>
  <si>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</si>
  <si>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</si>
  <si>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</si>
  <si>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</si>
  <si>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</si>
  <si>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</si>
  <si>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</si>
  <si>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</si>
  <si>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</si>
  <si>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</si>
  <si>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</si>
  <si>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</si>
  <si>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</si>
  <si>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</si>
  <si>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</si>
  <si>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</si>
  <si>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</si>
  <si>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</si>
  <si>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</si>
  <si>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</si>
  <si>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</si>
  <si>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</si>
  <si>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</si>
  <si>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</si>
  <si>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</si>
  <si>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</si>
  <si>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</si>
  <si>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</si>
  <si>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</si>
  <si>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</si>
  <si>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</si>
  <si>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</si>
  <si>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</si>
  <si>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</si>
  <si>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</si>
  <si>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</si>
  <si>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</si>
  <si>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</si>
  <si>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</si>
  <si>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</si>
  <si>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</si>
  <si>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</si>
  <si>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</si>
  <si>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</si>
  <si>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</si>
  <si>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</si>
  <si>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</si>
  <si>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</si>
  <si>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</si>
  <si>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</si>
  <si>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</si>
  <si>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</si>
  <si>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</si>
  <si>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</si>
  <si>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</si>
  <si>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</si>
  <si>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</si>
  <si>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</si>
  <si>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</si>
  <si>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</si>
  <si>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</si>
  <si>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</si>
  <si>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</si>
  <si>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</si>
  <si>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</si>
  <si>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</si>
  <si>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</si>
  <si>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</si>
  <si>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</si>
  <si>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</si>
  <si>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</si>
  <si>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</si>
  <si>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</si>
  <si>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</si>
  <si>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</si>
  <si>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</si>
  <si>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</si>
  <si>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</si>
  <si>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</si>
  <si>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</si>
  <si>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</si>
  <si>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</si>
  <si>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</si>
  <si>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</si>
  <si>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</si>
  <si>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</si>
  <si>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</si>
  <si>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</si>
  <si>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</si>
  <si>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</si>
  <si>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</si>
  <si>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</si>
  <si>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</si>
  <si>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</si>
  <si>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</si>
  <si>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</si>
  <si>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</si>
  <si>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</si>
  <si>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</si>
  <si>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</si>
  <si>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</si>
  <si>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</si>
  <si>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</si>
  <si>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</si>
  <si>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</si>
  <si>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</si>
  <si>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</si>
  <si>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</si>
  <si>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</si>
  <si>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</si>
  <si>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</si>
  <si>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</si>
  <si>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</si>
  <si>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</si>
  <si>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</si>
  <si>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</si>
  <si>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</si>
  <si>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</si>
  <si>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</si>
  <si>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</si>
  <si>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</si>
  <si>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</si>
  <si>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</si>
  <si>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</si>
  <si>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</si>
  <si>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</si>
  <si>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</si>
  <si>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</si>
  <si>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</si>
  <si>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</si>
  <si>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</si>
  <si>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</si>
  <si>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</si>
  <si>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</si>
  <si>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</si>
  <si>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</si>
  <si>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</si>
  <si>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</si>
  <si>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</si>
  <si>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</si>
  <si>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</si>
  <si>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</si>
  <si>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</si>
  <si>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</si>
  <si>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</si>
  <si>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</si>
  <si>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</si>
  <si>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</si>
  <si>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</si>
  <si>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</si>
  <si>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</si>
  <si>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</si>
  <si>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</si>
  <si>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</si>
  <si>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</si>
  <si>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</si>
  <si>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</si>
  <si>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</si>
  <si>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</si>
  <si>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</si>
  <si>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</si>
  <si>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</si>
  <si>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</si>
  <si>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</si>
  <si>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</si>
  <si>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</si>
  <si>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</si>
  <si>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</si>
  <si>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</si>
  <si>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</si>
  <si>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</si>
  <si>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</si>
  <si>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</si>
  <si>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</si>
  <si>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</si>
  <si>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</si>
  <si>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</si>
  <si>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</si>
  <si>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</si>
  <si>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</si>
  <si>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</si>
  <si>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</si>
  <si>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</si>
  <si>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</si>
  <si>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</si>
  <si>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</si>
  <si>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</si>
  <si>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</si>
  <si>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</si>
  <si>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</si>
  <si>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</si>
  <si>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</si>
  <si>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</si>
  <si>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</si>
  <si>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</si>
  <si>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</si>
  <si>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</si>
  <si>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</si>
  <si>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</si>
  <si>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</si>
  <si>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</si>
  <si>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</si>
  <si>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</si>
  <si>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</si>
  <si>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</si>
  <si>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</si>
  <si>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</si>
  <si>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</si>
  <si>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</si>
  <si>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</si>
  <si>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</si>
  <si>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</si>
  <si>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</si>
  <si>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</si>
  <si>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</si>
  <si>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</si>
  <si>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</si>
  <si>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</si>
  <si>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</si>
  <si>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</si>
  <si>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</si>
  <si>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</si>
  <si>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</si>
  <si>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</si>
  <si>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</si>
  <si>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</si>
  <si>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</si>
  <si>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</si>
  <si>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</si>
  <si>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</si>
  <si>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</si>
  <si>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</si>
  <si>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</si>
  <si>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</si>
  <si>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</si>
  <si>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</si>
  <si>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</si>
  <si>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</si>
  <si>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</si>
  <si>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</si>
  <si>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</si>
  <si>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</si>
  <si>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</si>
  <si>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</si>
  <si>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</si>
  <si>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</si>
  <si>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</si>
  <si>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</si>
  <si>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</si>
  <si>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</si>
  <si>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</si>
  <si>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</si>
  <si>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</si>
  <si>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</si>
  <si>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</si>
  <si>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</si>
  <si>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</si>
  <si>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</si>
  <si>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</si>
  <si>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</si>
  <si>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</si>
  <si>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</si>
  <si>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</si>
  <si>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</si>
  <si>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</si>
  <si>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</si>
  <si>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</si>
  <si>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</si>
  <si>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</si>
  <si>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</si>
  <si>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</si>
  <si>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</si>
  <si>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</si>
  <si>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</si>
  <si>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</si>
  <si>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</si>
  <si>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</si>
  <si>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</si>
  <si>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</si>
  <si>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</si>
  <si>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</si>
  <si>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</si>
  <si>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</si>
  <si>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</si>
  <si>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</si>
  <si>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</si>
  <si>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</si>
  <si>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</si>
  <si>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</si>
  <si>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</si>
  <si>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</si>
  <si>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</si>
  <si>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</si>
  <si>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</si>
  <si>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</si>
  <si>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</si>
  <si>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</si>
  <si>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</si>
  <si>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</si>
  <si>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</si>
  <si>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</si>
  <si>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</si>
  <si>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</si>
  <si>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</si>
  <si>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</si>
  <si>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</si>
  <si>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</si>
  <si>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</si>
  <si>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</si>
  <si>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</si>
  <si>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</si>
  <si>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</si>
  <si>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</si>
  <si>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</si>
  <si>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</si>
  <si>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</si>
  <si>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</si>
  <si>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</si>
  <si>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</si>
  <si>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</si>
  <si>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</si>
  <si>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</si>
  <si>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</si>
  <si>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</si>
  <si>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</si>
  <si>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</si>
  <si>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</si>
  <si>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</si>
  <si>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</si>
  <si>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</si>
  <si>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</si>
  <si>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</si>
  <si>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</si>
  <si>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</si>
  <si>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</si>
  <si>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</si>
  <si>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</si>
  <si>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</si>
  <si>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</si>
  <si>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</si>
  <si>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</si>
  <si>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</si>
  <si>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</si>
  <si>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</si>
  <si>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</si>
  <si>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</si>
  <si>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</si>
  <si>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</si>
  <si>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</si>
  <si>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</si>
  <si>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</si>
  <si>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</si>
  <si>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</si>
  <si>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</si>
  <si>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</si>
  <si>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</si>
  <si>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</si>
  <si>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</si>
  <si>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</si>
  <si>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</si>
  <si>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</si>
  <si>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</si>
  <si>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</si>
  <si>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</si>
  <si>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</si>
  <si>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</si>
  <si>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</si>
  <si>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</si>
  <si>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</si>
  <si>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</si>
  <si>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</si>
  <si>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</si>
  <si>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</si>
  <si>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</si>
  <si>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</si>
  <si>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</si>
  <si>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</si>
  <si>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</si>
  <si>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</si>
  <si>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</si>
  <si>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</si>
  <si>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</si>
  <si>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</si>
  <si>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</si>
  <si>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</si>
  <si>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</si>
  <si>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</si>
  <si>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</si>
  <si>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</si>
  <si>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</si>
  <si>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</si>
  <si>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</si>
  <si>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</si>
  <si>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</si>
  <si>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</si>
  <si>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</si>
  <si>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</si>
  <si>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</si>
  <si>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</si>
  <si>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</si>
  <si>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</si>
  <si>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</si>
  <si>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</si>
  <si>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</si>
  <si>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</si>
  <si>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</si>
  <si>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</si>
  <si>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</si>
  <si>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</si>
  <si>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</si>
  <si>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</si>
  <si>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</si>
  <si>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</si>
  <si>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</si>
  <si>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</si>
  <si>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</si>
  <si>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</si>
  <si>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</si>
  <si>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</si>
  <si>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</si>
  <si>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</si>
  <si>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</si>
  <si>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</si>
  <si>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</si>
  <si>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</si>
  <si>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</si>
  <si>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</si>
  <si>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</si>
  <si>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</si>
  <si>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</si>
  <si>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</si>
  <si>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</si>
  <si>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</si>
  <si>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</si>
  <si>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</si>
  <si>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</si>
  <si>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</si>
  <si>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</si>
  <si>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</si>
  <si>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</si>
  <si>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</si>
  <si>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</si>
  <si>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</si>
  <si>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</si>
  <si>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</si>
  <si>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</si>
  <si>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</si>
  <si>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</si>
  <si>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</si>
  <si>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</si>
  <si>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</si>
  <si>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</si>
  <si>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</si>
  <si>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</si>
  <si>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</si>
  <si>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</si>
  <si>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</si>
  <si>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</si>
  <si>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</si>
  <si>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</si>
  <si>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</si>
  <si>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</si>
  <si>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</si>
  <si>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</si>
  <si>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</si>
  <si>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</si>
  <si>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</si>
  <si>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</si>
  <si>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</si>
  <si>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</si>
  <si>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</si>
  <si>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</si>
  <si>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</si>
  <si>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</si>
  <si>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</si>
  <si>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</si>
  <si>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</si>
  <si>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</si>
  <si>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</si>
  <si>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</si>
  <si>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</si>
  <si>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</si>
  <si>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</si>
  <si>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</si>
  <si>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</si>
  <si>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</si>
  <si>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</si>
  <si>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</si>
  <si>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</si>
  <si>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</si>
  <si>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</si>
  <si>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</si>
  <si>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</si>
  <si>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</si>
  <si>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</si>
  <si>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</si>
  <si>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</si>
  <si>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</si>
  <si>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</si>
  <si>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</si>
  <si>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</si>
  <si>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</si>
  <si>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</si>
  <si>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</si>
  <si>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</si>
  <si>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</si>
  <si>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</si>
  <si>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</si>
  <si>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</si>
  <si>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</si>
  <si>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</si>
  <si>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</si>
  <si>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</si>
  <si>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</si>
  <si>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</si>
  <si>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</si>
  <si>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</si>
  <si>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</si>
  <si>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</si>
  <si>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</si>
  <si>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</si>
  <si>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</si>
  <si>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</si>
  <si>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</si>
  <si>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</si>
  <si>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</si>
  <si>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</si>
  <si>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</si>
  <si>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</si>
  <si>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</si>
  <si>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</si>
  <si>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</si>
  <si>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</si>
  <si>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</si>
  <si>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</si>
  <si>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</si>
  <si>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</si>
  <si>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</si>
  <si>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</si>
  <si>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</si>
  <si>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</si>
  <si>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</si>
  <si>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</si>
  <si>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</si>
  <si>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</si>
  <si>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</si>
  <si>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</si>
  <si>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</si>
  <si>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</si>
  <si>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</si>
  <si>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</si>
  <si>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</si>
  <si>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</si>
  <si>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</si>
  <si>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</si>
  <si>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</si>
  <si>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</si>
  <si>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</si>
  <si>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</si>
  <si>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</si>
  <si>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</si>
  <si>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</si>
  <si>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</si>
  <si>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</si>
  <si>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</si>
  <si>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</si>
  <si>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</si>
  <si>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</si>
  <si>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</si>
  <si>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</si>
  <si>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</si>
  <si>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</si>
  <si>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</si>
  <si>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</si>
  <si>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</si>
  <si>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</si>
  <si>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</si>
  <si>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</si>
  <si>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</si>
  <si>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</si>
  <si>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</si>
  <si>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</si>
  <si>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</si>
  <si>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</si>
  <si>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</si>
  <si>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</si>
  <si>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</si>
  <si>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</si>
  <si>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</si>
  <si>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</si>
  <si>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</si>
  <si>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</si>
  <si>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</si>
  <si>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</si>
  <si>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</si>
  <si>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</si>
  <si>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</si>
  <si>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</si>
  <si>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</si>
  <si>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</si>
  <si>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</si>
  <si>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</si>
  <si>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</si>
  <si>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</si>
  <si>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</si>
  <si>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</si>
  <si>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</si>
  <si>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</si>
  <si>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</si>
  <si>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</si>
  <si>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</si>
  <si>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</si>
  <si>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</si>
  <si>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</si>
  <si>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</si>
  <si>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</si>
  <si>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</si>
  <si>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</si>
  <si>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</si>
  <si>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</si>
  <si>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</si>
  <si>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</si>
  <si>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</si>
  <si>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</si>
  <si>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</si>
  <si>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</si>
  <si>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</si>
  <si>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</si>
  <si>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</si>
  <si>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</si>
  <si>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</si>
  <si>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</si>
  <si>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</si>
  <si>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</si>
  <si>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</si>
  <si>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</si>
  <si>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</si>
  <si>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</si>
  <si>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</si>
  <si>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</si>
  <si>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</si>
  <si>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</si>
  <si>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</si>
  <si>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</si>
  <si>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</si>
  <si>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</si>
  <si>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</si>
  <si>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</si>
  <si>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</si>
  <si>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</si>
  <si>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</si>
  <si>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</si>
  <si>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</si>
  <si>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</si>
  <si>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</si>
  <si>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</si>
  <si>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</si>
  <si>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</si>
  <si>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</si>
  <si>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</si>
  <si>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</si>
  <si>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</si>
  <si>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</si>
  <si>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</si>
  <si>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</si>
  <si>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</si>
  <si>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</si>
  <si>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</si>
  <si>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</si>
  <si>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</si>
  <si>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</si>
  <si>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</si>
  <si>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</si>
  <si>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</si>
  <si>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</si>
  <si>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</si>
  <si>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</si>
  <si>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</si>
  <si>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</si>
  <si>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</si>
  <si>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</si>
  <si>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</si>
  <si>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</si>
  <si>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</si>
  <si>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</si>
  <si>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</si>
  <si>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</si>
  <si>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</si>
  <si>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</si>
  <si>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</si>
  <si>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</si>
  <si>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</si>
  <si>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</si>
  <si>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</si>
  <si>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</si>
  <si>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</si>
  <si>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</si>
  <si>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</si>
  <si>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</si>
  <si>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</si>
  <si>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</si>
  <si>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</si>
  <si>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</si>
  <si>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</si>
  <si>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</si>
  <si>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</si>
  <si>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</si>
  <si>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</si>
  <si>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</si>
  <si>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</si>
  <si>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</si>
  <si>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</si>
  <si>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</si>
  <si>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</si>
  <si>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</si>
  <si>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</si>
  <si>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</si>
  <si>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</si>
  <si>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</si>
  <si>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</si>
  <si>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</si>
  <si>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</si>
  <si>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</si>
  <si>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</si>
  <si>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</si>
  <si>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</si>
  <si>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</si>
  <si>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</si>
  <si>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</si>
  <si>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</si>
  <si>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</si>
  <si>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</si>
  <si>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</si>
  <si>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</si>
  <si>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</si>
  <si>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</si>
  <si>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</si>
  <si>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</si>
  <si>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</si>
  <si>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</si>
  <si>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</si>
  <si>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</si>
  <si>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</si>
  <si>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</si>
  <si>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</si>
  <si>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</si>
  <si>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</si>
  <si>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</si>
  <si>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</si>
  <si>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</si>
  <si>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</si>
  <si>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</si>
  <si>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</si>
  <si>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</si>
  <si>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</si>
  <si>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</si>
  <si>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</si>
  <si>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</si>
  <si>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</si>
  <si>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</si>
  <si>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</si>
  <si>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</si>
  <si>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</si>
  <si>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</si>
  <si>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</si>
  <si>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</si>
  <si>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</si>
  <si>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</si>
  <si>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</si>
  <si>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</si>
  <si>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</si>
  <si>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</si>
  <si>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</si>
  <si>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</si>
  <si>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</si>
  <si>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</si>
  <si>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</si>
  <si>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</si>
  <si>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</si>
  <si>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</si>
  <si>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</si>
  <si>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</si>
  <si>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</si>
  <si>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</si>
  <si>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</si>
  <si>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</si>
  <si>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</si>
  <si>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</si>
  <si>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</si>
  <si>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</si>
  <si>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</si>
  <si>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</si>
  <si>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</si>
  <si>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</si>
  <si>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</si>
  <si>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</si>
  <si>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</si>
  <si>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</si>
  <si>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</si>
  <si>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</si>
  <si>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</si>
  <si>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</si>
  <si>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</si>
  <si>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</si>
  <si>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</si>
  <si>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</si>
  <si>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</si>
  <si>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</si>
  <si>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</si>
  <si>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</si>
  <si>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</si>
  <si>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</si>
  <si>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</si>
  <si>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</si>
  <si>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</si>
  <si>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</si>
  <si>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</si>
  <si>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</si>
  <si>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</si>
  <si>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</si>
  <si>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</si>
  <si>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</si>
  <si>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</si>
  <si>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</si>
  <si>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</si>
  <si>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</si>
  <si>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</si>
  <si>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</si>
  <si>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</si>
  <si>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</si>
  <si>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</si>
  <si>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</si>
  <si>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</si>
  <si>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</si>
  <si>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</si>
  <si>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</si>
  <si>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</si>
  <si>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</si>
  <si>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</si>
  <si>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</si>
  <si>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</si>
  <si>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</si>
  <si>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</si>
  <si>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</si>
  <si>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</si>
  <si>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</si>
  <si>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</si>
  <si>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</si>
  <si>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</si>
  <si>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</si>
  <si>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</si>
  <si>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</si>
  <si>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</si>
  <si>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</si>
  <si>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</si>
  <si>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</si>
  <si>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</si>
  <si>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</si>
  <si>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</si>
  <si>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</si>
  <si>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</si>
  <si>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</si>
  <si>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</si>
  <si>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</si>
  <si>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</si>
  <si>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</si>
  <si>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</si>
  <si>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</si>
  <si>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</si>
  <si>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</si>
  <si>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</si>
  <si>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</si>
  <si>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</si>
  <si>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</si>
  <si>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</si>
  <si>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</si>
  <si>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</si>
  <si>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</si>
  <si>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</si>
  <si>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</si>
  <si>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</si>
  <si>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</si>
  <si>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</si>
  <si>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</si>
  <si>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</si>
  <si>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</si>
  <si>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</si>
  <si>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</si>
  <si>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</si>
  <si>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</si>
  <si>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</si>
  <si>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</si>
  <si>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</si>
  <si>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</si>
  <si>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</si>
  <si>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</si>
  <si>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</si>
  <si>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</si>
  <si>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</si>
  <si>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</si>
  <si>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</si>
  <si>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</si>
  <si>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</si>
  <si>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</si>
  <si>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</si>
  <si>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</si>
  <si>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</si>
  <si>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</si>
  <si>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</si>
  <si>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</si>
  <si>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</si>
  <si>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</si>
  <si>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</si>
  <si>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</si>
  <si>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</si>
  <si>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</si>
  <si>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</si>
  <si>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</si>
  <si>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</si>
  <si>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</si>
  <si>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</si>
  <si>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</si>
  <si>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</si>
  <si>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</si>
  <si>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</si>
  <si>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</si>
  <si>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</si>
  <si>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</si>
  <si>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</si>
  <si>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</si>
  <si>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</si>
  <si>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</si>
  <si>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</si>
  <si>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</si>
  <si>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</si>
  <si>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</si>
  <si>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</si>
  <si>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</si>
  <si>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</si>
  <si>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</si>
  <si>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</si>
  <si>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</si>
  <si>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</si>
  <si>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</si>
  <si>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</si>
  <si>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</si>
  <si>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</si>
  <si>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</si>
  <si>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</si>
  <si>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</si>
  <si>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</si>
  <si>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</si>
  <si>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</si>
  <si>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</si>
  <si>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</si>
  <si>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</si>
  <si>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</si>
  <si>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</si>
  <si>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</si>
  <si>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</si>
  <si>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</si>
  <si>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</si>
  <si>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</si>
  <si>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</si>
  <si>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</si>
  <si>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</si>
  <si>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</si>
  <si>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</si>
  <si>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</si>
  <si>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</si>
  <si>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</si>
  <si>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</si>
  <si>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</si>
  <si>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</si>
  <si>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</si>
  <si>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</si>
  <si>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</si>
  <si>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</si>
  <si>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</si>
  <si>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</si>
  <si>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</si>
  <si>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</si>
  <si>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</si>
  <si>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</si>
  <si>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</si>
  <si>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</si>
  <si>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</si>
  <si>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</si>
  <si>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</si>
  <si>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</si>
  <si>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</si>
  <si>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</si>
  <si>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</si>
  <si>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</si>
  <si>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</si>
  <si>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</si>
  <si>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</si>
  <si>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</si>
  <si>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</si>
  <si>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</si>
  <si>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</si>
  <si>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</si>
  <si>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</si>
  <si>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</si>
  <si>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</si>
  <si>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</si>
  <si>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</si>
  <si>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</si>
  <si>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</si>
  <si>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</si>
  <si>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</si>
  <si>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</si>
  <si>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</si>
  <si>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</si>
  <si>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</si>
  <si>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</si>
  <si>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</si>
  <si>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</si>
  <si>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</si>
  <si>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</si>
  <si>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</si>
  <si>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</si>
  <si>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</si>
  <si>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</si>
  <si>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</si>
  <si>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</si>
  <si>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</si>
  <si>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</si>
  <si>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</si>
  <si>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</si>
  <si>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</si>
  <si>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</si>
  <si>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</si>
  <si>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</si>
  <si>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</si>
  <si>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</si>
  <si>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</si>
  <si>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</si>
  <si>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</si>
  <si>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</si>
  <si>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</si>
  <si>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</si>
  <si>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</si>
  <si>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</si>
  <si>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</si>
  <si>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</si>
  <si>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</si>
  <si>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</si>
  <si>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</si>
  <si>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</si>
  <si>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</si>
  <si>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</si>
  <si>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</si>
  <si>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</si>
  <si>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</si>
  <si>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</si>
  <si>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</si>
  <si>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</si>
  <si>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</si>
  <si>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</si>
  <si>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</si>
  <si>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</si>
  <si>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</si>
  <si>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</si>
  <si>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</si>
  <si>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</si>
  <si>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</si>
  <si>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</si>
  <si>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</si>
  <si>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</si>
  <si>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</si>
  <si>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</si>
  <si>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</si>
  <si>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</si>
  <si>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</si>
  <si>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</si>
  <si>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</si>
  <si>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</si>
  <si>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</si>
  <si>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</si>
  <si>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</si>
  <si>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</si>
  <si>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</si>
  <si>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</si>
  <si>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</si>
  <si>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</si>
  <si>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</si>
  <si>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</si>
  <si>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</si>
  <si>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</si>
  <si>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</si>
  <si>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</si>
  <si>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</si>
  <si>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</si>
  <si>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</si>
  <si>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</si>
  <si>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</si>
  <si>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</si>
  <si>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</si>
  <si>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</si>
  <si>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</si>
  <si>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</si>
  <si>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</si>
  <si>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</si>
  <si>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</si>
  <si>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</si>
  <si>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</si>
  <si>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</si>
  <si>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</si>
  <si>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</si>
  <si>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</si>
  <si>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</si>
  <si>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</si>
  <si>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</si>
  <si>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</si>
  <si>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</si>
  <si>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</si>
  <si>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</si>
  <si>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</si>
  <si>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</si>
  <si>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</si>
  <si>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</si>
  <si>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</si>
  <si>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</si>
  <si>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</si>
  <si>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</si>
  <si>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</si>
  <si>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</si>
  <si>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</si>
  <si>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</si>
  <si>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</si>
  <si>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</si>
  <si>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</si>
  <si>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</si>
  <si>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</si>
  <si>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</si>
  <si>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</si>
  <si>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</si>
  <si>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</si>
  <si>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</si>
  <si>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</si>
  <si>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</si>
  <si>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</si>
  <si>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</si>
  <si>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</si>
  <si>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</si>
  <si>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</si>
  <si>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</si>
  <si>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</si>
  <si>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</si>
  <si>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</si>
  <si>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</si>
  <si>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</si>
  <si>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</si>
  <si>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</si>
  <si>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</si>
  <si>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</si>
  <si>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</si>
  <si>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</si>
  <si>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</si>
  <si>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</si>
  <si>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</si>
  <si>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</si>
  <si>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</si>
  <si>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</si>
  <si>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</si>
  <si>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</si>
  <si>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</si>
  <si>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</si>
  <si>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</si>
  <si>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</si>
  <si>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</si>
  <si>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</si>
  <si>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</si>
  <si>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</si>
  <si>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</si>
  <si>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</si>
  <si>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</si>
  <si>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</si>
  <si>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</si>
  <si>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</si>
  <si>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</si>
  <si>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</si>
  <si>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</si>
  <si>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</si>
  <si>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</si>
  <si>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</si>
  <si>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</si>
  <si>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</si>
  <si>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</si>
  <si>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</si>
  <si>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</si>
  <si>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</si>
  <si>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</si>
  <si>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</si>
  <si>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</si>
  <si>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</si>
  <si>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</si>
  <si>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</si>
  <si>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</si>
  <si>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</si>
  <si>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</si>
  <si>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</si>
  <si>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</si>
  <si>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</si>
  <si>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</si>
  <si>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</si>
  <si>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</si>
  <si>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</si>
  <si>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</si>
  <si>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</si>
  <si>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</si>
  <si>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</si>
  <si>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</si>
  <si>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</si>
  <si>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</si>
  <si>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</si>
  <si>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</si>
  <si>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</si>
  <si>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</si>
  <si>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</si>
  <si>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</si>
  <si>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</si>
  <si>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</si>
  <si>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</si>
  <si>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</si>
  <si>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</si>
  <si>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</si>
  <si>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</si>
  <si>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</si>
  <si>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</si>
  <si>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</si>
  <si>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</si>
  <si>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</si>
  <si>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</si>
  <si>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</si>
  <si>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</si>
  <si>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</si>
  <si>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</si>
  <si>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</si>
  <si>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</si>
  <si>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</si>
  <si>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</si>
  <si>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</si>
  <si>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</si>
  <si>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</si>
  <si>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</si>
  <si>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</si>
  <si>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</si>
  <si>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</si>
  <si>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</si>
  <si>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</si>
  <si>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</si>
  <si>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</si>
  <si>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</si>
  <si>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</si>
  <si>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</si>
  <si>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</si>
  <si>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</si>
  <si>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</si>
  <si>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</si>
  <si>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</si>
  <si>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</si>
  <si>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</si>
  <si>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</si>
  <si>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</si>
  <si>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</si>
  <si>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</si>
  <si>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</si>
  <si>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</si>
  <si>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</si>
  <si>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</si>
  <si>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</si>
  <si>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</si>
  <si>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</si>
  <si>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</si>
  <si>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</si>
  <si>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</si>
  <si>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</si>
  <si>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</si>
  <si>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</si>
  <si>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</si>
  <si>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</si>
  <si>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</si>
  <si>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</si>
  <si>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</si>
  <si>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</si>
  <si>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</si>
  <si>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</si>
  <si>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</si>
  <si>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</si>
  <si>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</si>
  <si>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</si>
  <si>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</si>
  <si>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</si>
  <si>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</si>
  <si>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</si>
  <si>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</si>
  <si>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</si>
  <si>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</si>
  <si>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</si>
  <si>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</si>
  <si>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</si>
  <si>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</si>
  <si>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</si>
  <si>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</si>
  <si>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</si>
  <si>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</si>
  <si>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</si>
  <si>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</si>
  <si>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</si>
  <si>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</si>
  <si>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</si>
  <si>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</si>
  <si>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</si>
  <si>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</si>
  <si>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</si>
  <si>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</si>
  <si>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</si>
  <si>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</si>
  <si>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</si>
  <si>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</si>
  <si>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</si>
  <si>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</si>
  <si>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</si>
  <si>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</si>
  <si>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</si>
  <si>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</si>
  <si>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</si>
  <si>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</si>
  <si>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</si>
  <si>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</si>
  <si>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</si>
  <si>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</si>
  <si>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</si>
  <si>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</si>
  <si>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</si>
  <si>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</si>
  <si>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</si>
  <si>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</si>
  <si>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</si>
  <si>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</si>
  <si>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</si>
  <si>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</si>
  <si>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</si>
  <si>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</si>
  <si>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</si>
  <si>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</si>
  <si>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</si>
  <si>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</si>
  <si>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</si>
  <si>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</si>
  <si>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</si>
  <si>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</si>
  <si>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</si>
  <si>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</si>
  <si>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</si>
  <si>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</si>
  <si>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</si>
  <si>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</si>
  <si>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</si>
  <si>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</si>
  <si>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</si>
  <si>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</si>
  <si>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</si>
  <si>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</si>
  <si>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</si>
  <si>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</si>
  <si>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</si>
  <si>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</si>
  <si>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</si>
  <si>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</si>
  <si>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</si>
  <si>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</si>
  <si>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</si>
  <si>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</si>
  <si>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</si>
  <si>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</si>
  <si>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</si>
  <si>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</si>
  <si>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</si>
  <si>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</si>
  <si>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</si>
  <si>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</si>
  <si>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</si>
  <si>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</si>
  <si>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</si>
  <si>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</si>
  <si>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</si>
  <si>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</si>
  <si>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</si>
  <si>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</si>
  <si>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</si>
  <si>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</si>
  <si>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</si>
  <si>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</si>
  <si>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</si>
  <si>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</si>
  <si>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</si>
  <si>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</si>
  <si>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</si>
  <si>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</si>
  <si>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</si>
  <si>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</si>
  <si>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</si>
  <si>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</si>
  <si>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</si>
  <si>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</si>
  <si>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</si>
  <si>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</si>
  <si>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</si>
  <si>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</si>
  <si>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</si>
  <si>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</si>
  <si>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</si>
  <si>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</si>
  <si>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</si>
  <si>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</si>
  <si>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</si>
  <si>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</si>
  <si>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</si>
  <si>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</si>
  <si>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</si>
  <si>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</si>
  <si>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</si>
  <si>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</si>
  <si>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</si>
  <si>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</si>
  <si>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</si>
  <si>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</si>
  <si>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</si>
  <si>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</si>
  <si>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</si>
  <si>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</si>
  <si>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</si>
  <si>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</si>
  <si>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</si>
  <si>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</si>
  <si>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</si>
  <si>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</si>
  <si>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</si>
  <si>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</si>
  <si>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</si>
  <si>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</si>
  <si>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</si>
  <si>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</si>
  <si>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</si>
  <si>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</si>
  <si>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</si>
  <si>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</si>
  <si>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</si>
  <si>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</si>
  <si>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</si>
  <si>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</si>
  <si>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</si>
  <si>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</si>
  <si>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</si>
  <si>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</si>
  <si>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</si>
  <si>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</si>
  <si>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</si>
  <si>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</si>
  <si>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</si>
  <si>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</si>
  <si>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</si>
  <si>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</si>
  <si>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</si>
  <si>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</si>
  <si>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</si>
  <si>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</si>
  <si>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</si>
  <si>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</si>
  <si>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</si>
  <si>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</si>
  <si>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</si>
  <si>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</si>
  <si>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</si>
  <si>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</si>
  <si>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</si>
  <si>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</si>
  <si>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</si>
  <si>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</si>
  <si>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</si>
  <si>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</si>
  <si>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</si>
  <si>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</si>
  <si>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</si>
  <si>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</si>
  <si>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</si>
  <si>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</si>
  <si>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</si>
  <si>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</si>
  <si>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</si>
  <si>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</si>
  <si>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</si>
  <si>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</si>
  <si>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</si>
  <si>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</si>
  <si>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</si>
  <si>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</si>
  <si>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</si>
  <si>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</si>
  <si>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</si>
  <si>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</si>
  <si>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</si>
  <si>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</si>
  <si>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</si>
  <si>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</si>
  <si>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</si>
  <si>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</si>
  <si>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</si>
  <si>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</si>
  <si>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</si>
  <si>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</si>
  <si>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</si>
  <si>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</si>
  <si>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</si>
  <si>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</si>
  <si>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</si>
  <si>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</si>
  <si>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</si>
  <si>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</si>
  <si>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</si>
  <si>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</si>
  <si>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</si>
  <si>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</si>
  <si>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</si>
  <si>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</si>
  <si>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</si>
  <si>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</si>
  <si>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</si>
  <si>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</si>
  <si>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</si>
  <si>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</si>
  <si>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</si>
  <si>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</si>
  <si>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</si>
  <si>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</si>
  <si>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</si>
  <si>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</si>
  <si>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</si>
  <si>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</si>
  <si>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</si>
  <si>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</si>
  <si>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</si>
  <si>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</si>
  <si>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</si>
  <si>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</si>
  <si>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</si>
  <si>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</si>
  <si>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</si>
  <si>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</si>
  <si>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</si>
  <si>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</si>
  <si>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</si>
  <si>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</si>
  <si>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</si>
  <si>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</si>
  <si>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</si>
  <si>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</si>
  <si>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</si>
  <si>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</si>
  <si>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</si>
  <si>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</si>
  <si>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</si>
  <si>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</si>
  <si>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</si>
  <si>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</si>
  <si>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</si>
  <si>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</si>
  <si>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</si>
  <si>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</si>
  <si>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</si>
  <si>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</si>
  <si>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</si>
  <si>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</si>
  <si>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</si>
  <si>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</si>
  <si>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</si>
  <si>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</si>
  <si>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</si>
  <si>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</si>
  <si>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</si>
  <si>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</si>
  <si>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</si>
  <si>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</si>
  <si>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</si>
  <si>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</si>
  <si>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</si>
  <si>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</si>
  <si>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</si>
  <si>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</si>
  <si>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</si>
  <si>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</si>
  <si>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</si>
  <si>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</si>
  <si>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</si>
  <si>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</si>
  <si>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</si>
  <si>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</si>
  <si>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</si>
  <si>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</si>
  <si>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</si>
  <si>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</si>
  <si>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</si>
  <si>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</si>
  <si>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</si>
  <si>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</si>
  <si>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</si>
  <si>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</si>
  <si>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</si>
  <si>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</si>
  <si>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</si>
  <si>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</si>
  <si>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</si>
  <si>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</si>
  <si>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</si>
  <si>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</si>
  <si>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</si>
  <si>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</si>
  <si>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</si>
  <si>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</si>
  <si>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</si>
  <si>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</si>
  <si>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</si>
  <si>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</si>
  <si>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</si>
  <si>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</si>
  <si>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</si>
  <si>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</si>
  <si>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</si>
  <si>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</si>
  <si>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</si>
  <si>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</si>
  <si>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</si>
  <si>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</si>
  <si>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</si>
  <si>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</si>
  <si>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</si>
  <si>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</si>
  <si>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</si>
  <si>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</si>
  <si>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</si>
  <si>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</si>
  <si>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</si>
  <si>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</si>
  <si>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</si>
  <si>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</si>
  <si>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</si>
  <si>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</si>
  <si>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</si>
  <si>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</si>
  <si>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</si>
  <si>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</si>
  <si>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</si>
  <si>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</si>
  <si>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</si>
  <si>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</si>
  <si>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</si>
  <si>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</si>
  <si>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</si>
  <si>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</si>
  <si>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</si>
  <si>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</si>
  <si>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</si>
  <si>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</si>
  <si>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</si>
  <si>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</si>
  <si>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</si>
  <si>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</si>
  <si>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</si>
  <si>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</si>
  <si>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</si>
  <si>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</si>
  <si>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</si>
  <si>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</si>
  <si>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</si>
  <si>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</si>
  <si>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</si>
  <si>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</si>
  <si>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</si>
  <si>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</si>
  <si>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</si>
  <si>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</si>
  <si>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</si>
  <si>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</si>
  <si>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</si>
  <si>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</si>
  <si>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</si>
  <si>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</si>
  <si>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</si>
  <si>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</si>
  <si>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</si>
  <si>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</si>
  <si>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</si>
  <si>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</si>
  <si>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</si>
  <si>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</si>
  <si>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</si>
  <si>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</si>
  <si>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</si>
  <si>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</si>
  <si>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</si>
  <si>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</si>
  <si>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</si>
  <si>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</si>
  <si>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</si>
  <si>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</si>
  <si>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</si>
  <si>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</si>
  <si>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</si>
  <si>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</si>
  <si>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</si>
  <si>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</si>
  <si>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</si>
  <si>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</si>
  <si>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</si>
  <si>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</si>
  <si>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</si>
  <si>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</si>
  <si>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</si>
  <si>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</si>
  <si>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</si>
  <si>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</si>
  <si>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</si>
  <si>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</si>
  <si>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</si>
  <si>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</si>
  <si>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</si>
  <si>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</si>
  <si>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</si>
  <si>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</si>
  <si>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</si>
  <si>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</si>
  <si>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</si>
  <si>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</si>
  <si>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</si>
  <si>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</si>
  <si>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</si>
  <si>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</si>
  <si>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</si>
  <si>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</si>
  <si>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</si>
  <si>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</si>
  <si>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</si>
  <si>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</si>
  <si>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</si>
  <si>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</si>
  <si>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</si>
  <si>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</si>
  <si>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</si>
  <si>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</si>
  <si>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</si>
  <si>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</si>
  <si>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</si>
  <si>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</si>
  <si>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</si>
  <si>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</si>
  <si>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</si>
  <si>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</si>
  <si>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</si>
  <si>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</si>
  <si>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</si>
  <si>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</si>
  <si>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</si>
  <si>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</si>
  <si>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</si>
  <si>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</si>
  <si>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</si>
  <si>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</si>
  <si>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</si>
  <si>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</si>
  <si>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</si>
  <si>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</si>
  <si>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</si>
  <si>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</si>
  <si>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</si>
  <si>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</si>
  <si>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</si>
  <si>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</si>
  <si>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</si>
  <si>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</si>
  <si>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</si>
  <si>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</si>
  <si>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</si>
  <si>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</si>
  <si>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</si>
  <si>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</si>
  <si>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</si>
  <si>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</si>
  <si>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</si>
  <si>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</si>
  <si>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</si>
  <si>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</si>
  <si>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</si>
  <si>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</si>
  <si>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</si>
  <si>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</si>
  <si>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</si>
  <si>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</si>
  <si>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</si>
  <si>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</si>
  <si>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</si>
  <si>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</si>
  <si>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</si>
  <si>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</si>
  <si>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</si>
  <si>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</si>
  <si>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</si>
  <si>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</si>
  <si>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</si>
  <si>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</si>
  <si>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</si>
  <si>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</si>
  <si>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</si>
  <si>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</si>
  <si>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</si>
  <si>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</si>
  <si>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</si>
  <si>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</si>
  <si>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</si>
  <si>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</si>
  <si>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</si>
  <si>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</si>
  <si>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</si>
  <si>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</si>
  <si>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</si>
  <si>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</si>
  <si>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</si>
  <si>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</si>
  <si>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</si>
  <si>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</si>
  <si>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</si>
  <si>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</si>
  <si>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</si>
  <si>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</si>
  <si>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</si>
  <si>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</si>
  <si>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</si>
  <si>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</si>
  <si>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</si>
  <si>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</si>
  <si>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</si>
  <si>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</si>
  <si>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</si>
  <si>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</si>
  <si>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</si>
  <si>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</si>
  <si>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</si>
  <si>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</si>
  <si>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</si>
  <si>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</si>
  <si>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</si>
  <si>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</si>
  <si>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</si>
  <si>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</si>
  <si>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</si>
  <si>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</si>
  <si>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</si>
  <si>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</si>
  <si>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</si>
  <si>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</si>
  <si>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</si>
  <si>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</si>
  <si>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</si>
  <si>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</si>
  <si>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</si>
  <si>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</si>
  <si>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</si>
  <si>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</si>
  <si>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</si>
  <si>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</si>
  <si>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</si>
  <si>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</si>
  <si>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</si>
  <si>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</si>
  <si>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</si>
  <si>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</si>
  <si>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</si>
  <si>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</si>
  <si>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</si>
  <si>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</si>
  <si>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</si>
  <si>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</si>
  <si>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</si>
  <si>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</si>
  <si>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</si>
  <si>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</si>
  <si>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</si>
  <si>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</si>
  <si>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</si>
  <si>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</si>
  <si>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</si>
  <si>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</si>
  <si>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</si>
  <si>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</si>
  <si>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</si>
  <si>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</si>
  <si>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</si>
  <si>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</si>
  <si>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</si>
  <si>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</si>
  <si>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</si>
  <si>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</si>
  <si>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</si>
  <si>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</si>
  <si>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</si>
  <si>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</si>
  <si>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</si>
  <si>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</si>
  <si>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</si>
  <si>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</si>
  <si>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</si>
  <si>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</si>
  <si>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</si>
  <si>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</si>
  <si>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</si>
  <si>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</si>
  <si>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</si>
  <si>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</si>
  <si>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</si>
  <si>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</si>
  <si>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</si>
  <si>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</si>
  <si>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</si>
  <si>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</si>
  <si>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</si>
  <si>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</si>
  <si>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</si>
  <si>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</si>
  <si>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</si>
  <si>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</si>
  <si>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</si>
  <si>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</si>
  <si>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</si>
  <si>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</si>
  <si>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</si>
  <si>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</si>
  <si>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</si>
  <si>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</si>
  <si>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</si>
  <si>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</si>
  <si>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</si>
  <si>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</si>
  <si>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</si>
  <si>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</si>
  <si>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</si>
  <si>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</si>
  <si>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</si>
  <si>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</si>
  <si>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</si>
  <si>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</si>
  <si>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</si>
  <si>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</si>
  <si>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</si>
  <si>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</si>
  <si>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</si>
  <si>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</si>
  <si>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</si>
  <si>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</si>
  <si>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</si>
  <si>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</si>
  <si>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</si>
  <si>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</si>
  <si>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</si>
  <si>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</si>
  <si>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</si>
  <si>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</si>
  <si>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</si>
  <si>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</si>
  <si>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</si>
  <si>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</si>
  <si>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</si>
  <si>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</si>
  <si>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</si>
  <si>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</si>
  <si>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</si>
  <si>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</si>
  <si>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</si>
  <si>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</si>
  <si>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</si>
  <si>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</si>
  <si>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</si>
  <si>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</si>
  <si>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</si>
  <si>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</si>
  <si>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</si>
  <si>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</si>
  <si>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</si>
  <si>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</si>
  <si>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</si>
  <si>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</si>
  <si>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</si>
  <si>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</si>
  <si>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</si>
  <si>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</si>
  <si>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</si>
  <si>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</si>
  <si>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</si>
  <si>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</si>
  <si>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</si>
  <si>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</si>
  <si>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</si>
  <si>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</si>
  <si>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</si>
  <si>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</si>
  <si>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</si>
  <si>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</si>
  <si>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</si>
  <si>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</si>
  <si>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</si>
  <si>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</si>
  <si>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</si>
  <si>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</si>
  <si>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</si>
  <si>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</si>
  <si>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</si>
  <si>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</si>
  <si>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</si>
  <si>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</si>
  <si>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</si>
  <si>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</si>
  <si>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</si>
  <si>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</si>
  <si>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</si>
  <si>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</si>
  <si>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</si>
  <si>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</si>
  <si>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</si>
  <si>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</si>
  <si>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</si>
  <si>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</si>
  <si>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</si>
  <si>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</si>
  <si>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</si>
  <si>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</si>
  <si>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</si>
  <si>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</si>
  <si>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</si>
  <si>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</si>
  <si>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</si>
  <si>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</si>
  <si>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</si>
  <si>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</si>
  <si>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</si>
  <si>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</si>
  <si>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</si>
  <si>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</si>
  <si>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</si>
  <si>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</si>
  <si>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</si>
  <si>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</si>
  <si>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</si>
  <si>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</si>
  <si>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</si>
  <si>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</si>
  <si>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</si>
  <si>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</si>
  <si>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</si>
  <si>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</si>
  <si>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</si>
  <si>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</si>
  <si>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</si>
  <si>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</si>
  <si>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</si>
  <si>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</si>
  <si>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</si>
  <si>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</si>
  <si>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</si>
  <si>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</si>
  <si>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</si>
  <si>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</si>
  <si>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</si>
  <si>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</si>
  <si>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</si>
  <si>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</si>
  <si>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</si>
  <si>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</si>
  <si>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</si>
  <si>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</si>
  <si>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</si>
  <si>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</si>
  <si>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</si>
  <si>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</si>
  <si>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</si>
  <si>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</si>
  <si>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</si>
  <si>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</si>
  <si>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</si>
  <si>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</si>
  <si>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</si>
  <si>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</si>
  <si>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</si>
  <si>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</si>
  <si>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</si>
  <si>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</si>
  <si>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</si>
  <si>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</si>
  <si>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</si>
  <si>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</si>
  <si>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</si>
  <si>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</si>
  <si>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</si>
  <si>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</si>
  <si>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</si>
  <si>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</si>
  <si>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</si>
  <si>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</si>
  <si>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</si>
  <si>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</si>
  <si>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</si>
  <si>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</si>
  <si>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</si>
  <si>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</si>
  <si>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</si>
  <si>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</si>
  <si>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</si>
  <si>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</si>
  <si>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</si>
  <si>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</si>
  <si>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</si>
  <si>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</si>
  <si>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</si>
  <si>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</si>
  <si>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</si>
  <si>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</si>
  <si>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</si>
  <si>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</si>
  <si>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</si>
  <si>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</si>
  <si>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</si>
  <si>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</si>
  <si>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</si>
  <si>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</si>
  <si>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</si>
  <si>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</si>
  <si>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</si>
  <si>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</si>
  <si>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</si>
  <si>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</si>
  <si>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</si>
  <si>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</si>
  <si>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</si>
  <si>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</si>
  <si>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</si>
  <si>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</si>
  <si>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</si>
  <si>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</si>
  <si>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</si>
  <si>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</si>
  <si>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</si>
  <si>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</si>
  <si>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</si>
  <si>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</si>
  <si>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</si>
  <si>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</si>
  <si>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</si>
  <si>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</si>
  <si>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</si>
  <si>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</si>
  <si>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</si>
  <si>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</si>
  <si>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</si>
  <si>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</si>
  <si>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</si>
  <si>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</si>
  <si>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</si>
  <si>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</si>
  <si>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</si>
  <si>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</si>
  <si>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</si>
  <si>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</si>
  <si>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</si>
  <si>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</si>
  <si>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</si>
  <si>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</si>
  <si>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</si>
  <si>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</si>
  <si>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</si>
  <si>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</si>
  <si>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</si>
  <si>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</si>
  <si>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</si>
  <si>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</si>
  <si>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</si>
  <si>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</si>
  <si>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</si>
  <si>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</si>
  <si>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</si>
  <si>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</si>
  <si>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</si>
  <si>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</si>
  <si>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</si>
  <si>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</si>
  <si>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</si>
  <si>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</si>
  <si>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</si>
  <si>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</si>
  <si>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</si>
  <si>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</si>
  <si>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</si>
  <si>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</si>
  <si>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</si>
  <si>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</si>
  <si>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</si>
  <si>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</si>
  <si>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</si>
  <si>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</si>
  <si>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</si>
  <si>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</si>
  <si>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</si>
  <si>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</si>
  <si>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</si>
  <si>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</si>
  <si>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</si>
  <si>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</si>
  <si>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</si>
  <si>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</si>
  <si>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</si>
  <si>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</si>
  <si>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</si>
  <si>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</si>
  <si>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</si>
  <si>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</si>
  <si>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</si>
  <si>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</si>
  <si>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</si>
  <si>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</si>
  <si>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</si>
  <si>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</si>
  <si>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</si>
  <si>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</si>
  <si>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</si>
  <si>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</si>
  <si>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</si>
  <si>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</si>
  <si>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</si>
  <si>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</si>
  <si>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</si>
  <si>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</si>
  <si>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</si>
  <si>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</si>
  <si>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</si>
  <si>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</si>
  <si>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</si>
  <si>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</si>
  <si>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</si>
  <si>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</si>
  <si>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</si>
  <si>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</si>
  <si>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</si>
  <si>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</si>
  <si>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</si>
  <si>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</si>
  <si>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</si>
  <si>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</si>
  <si>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</si>
  <si>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</si>
  <si>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</si>
  <si>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</si>
  <si>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</si>
  <si>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</si>
  <si>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</si>
  <si>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</si>
  <si>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</si>
  <si>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</si>
  <si>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</si>
  <si>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</si>
  <si>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</si>
  <si>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</si>
  <si>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</si>
  <si>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</si>
  <si>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</si>
  <si>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</si>
  <si>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</si>
  <si>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</si>
  <si>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</si>
  <si>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</si>
  <si>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</si>
  <si>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</si>
  <si>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</si>
  <si>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</si>
  <si>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</si>
  <si>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</si>
  <si>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</si>
  <si>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</si>
  <si>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</si>
  <si>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</si>
  <si>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</si>
  <si>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</si>
  <si>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</si>
  <si>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</si>
  <si>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</si>
  <si>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</si>
  <si>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</si>
  <si>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</si>
  <si>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</si>
  <si>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</si>
  <si>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</si>
  <si>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</si>
  <si>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</si>
  <si>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</si>
  <si>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</si>
  <si>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</si>
  <si>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</si>
  <si>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</si>
  <si>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</si>
  <si>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</si>
  <si>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</si>
  <si>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</si>
  <si>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</si>
  <si>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</si>
  <si>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</si>
  <si>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</si>
  <si>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</si>
  <si>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</si>
  <si>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</si>
  <si>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</si>
  <si>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</si>
  <si>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</si>
  <si>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</si>
  <si>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</si>
  <si>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</si>
  <si>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</si>
  <si>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</si>
  <si>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</si>
  <si>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</si>
  <si>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</si>
  <si>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</si>
  <si>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</si>
  <si>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</si>
  <si>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</si>
  <si>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</si>
  <si>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</si>
  <si>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</si>
  <si>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</si>
  <si>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</si>
  <si>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</si>
  <si>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</si>
  <si>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</si>
  <si>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</si>
  <si>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</si>
  <si>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</si>
  <si>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</si>
  <si>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</si>
  <si>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</si>
  <si>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</si>
  <si>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</si>
  <si>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</si>
  <si>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</si>
  <si>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</si>
  <si>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</si>
  <si>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</si>
  <si>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</si>
  <si>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</si>
  <si>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</si>
  <si>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</si>
  <si>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</si>
  <si>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</si>
  <si>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</si>
  <si>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</si>
  <si>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</si>
  <si>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</si>
  <si>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</si>
  <si>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</si>
  <si>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</si>
  <si>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</si>
  <si>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</si>
  <si>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</si>
  <si>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</si>
  <si>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</si>
  <si>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</si>
  <si>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</si>
  <si>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</si>
  <si>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</si>
  <si>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</si>
  <si>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</si>
  <si>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</si>
  <si>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</si>
  <si>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</si>
  <si>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</si>
  <si>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</si>
  <si>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</si>
  <si>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</si>
  <si>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</si>
  <si>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</si>
  <si>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</si>
  <si>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</si>
  <si>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</si>
  <si>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</si>
  <si>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</si>
  <si>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</si>
  <si>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</si>
  <si>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</si>
  <si>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</si>
  <si>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</si>
  <si>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</si>
  <si>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</si>
  <si>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</si>
  <si>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</si>
  <si>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</si>
  <si>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</si>
  <si>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</si>
  <si>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</si>
  <si>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</si>
  <si>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</si>
  <si>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</si>
  <si>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</si>
  <si>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</si>
  <si>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</si>
  <si>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</si>
  <si>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</si>
  <si>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</si>
  <si>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</si>
  <si>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</si>
  <si>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</si>
  <si>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</si>
  <si>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</si>
  <si>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</si>
  <si>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</si>
  <si>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</si>
  <si>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</si>
  <si>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</si>
  <si>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</si>
  <si>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</si>
  <si>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</si>
  <si>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</si>
  <si>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</si>
  <si>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</si>
  <si>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</si>
  <si>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</si>
  <si>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</si>
  <si>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</si>
  <si>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</si>
  <si>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</si>
  <si>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</si>
  <si>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</si>
  <si>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</si>
  <si>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</si>
  <si>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</si>
  <si>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</si>
  <si>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</si>
  <si>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</si>
  <si>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</si>
  <si>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</si>
  <si>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</si>
  <si>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</si>
  <si>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</si>
  <si>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</si>
  <si>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</si>
  <si>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</si>
  <si>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</si>
  <si>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</si>
  <si>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</si>
  <si>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</si>
  <si>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</si>
  <si>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</si>
  <si>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</si>
  <si>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</si>
  <si>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</si>
  <si>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</si>
  <si>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</si>
  <si>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</si>
  <si>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</si>
  <si>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</si>
  <si>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</si>
  <si>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</si>
  <si>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</si>
  <si>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</si>
  <si>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</si>
  <si>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</si>
  <si>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</si>
  <si>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</si>
  <si>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</si>
  <si>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</si>
  <si>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</si>
  <si>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</si>
  <si>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</si>
  <si>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</si>
  <si>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</si>
  <si>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</si>
  <si>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</si>
  <si>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</si>
  <si>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</si>
  <si>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</si>
  <si>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</si>
  <si>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</si>
  <si>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</si>
  <si>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</si>
  <si>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</si>
  <si>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</si>
  <si>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</si>
  <si>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</si>
  <si>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</si>
  <si>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</si>
  <si>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</si>
  <si>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</si>
  <si>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</si>
  <si>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</si>
  <si>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</si>
  <si>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</si>
  <si>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</si>
  <si>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</si>
  <si>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</si>
  <si>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</si>
  <si>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</si>
  <si>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</si>
  <si>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</si>
  <si>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</si>
  <si>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</si>
  <si>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</si>
  <si>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</si>
  <si>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</si>
  <si>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</si>
  <si>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</si>
  <si>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</si>
  <si>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</si>
  <si>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</si>
  <si>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</si>
  <si>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</si>
  <si>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</si>
  <si>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</si>
  <si>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</si>
  <si>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</si>
  <si>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</si>
  <si>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</si>
  <si>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</si>
  <si>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</si>
  <si>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</si>
  <si>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</si>
  <si>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</si>
  <si>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</si>
  <si>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</si>
  <si>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</si>
  <si>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</si>
  <si>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</si>
  <si>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</si>
  <si>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</si>
  <si>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</si>
  <si>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</si>
  <si>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</si>
  <si>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</si>
  <si>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</si>
  <si>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</si>
  <si>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</si>
  <si>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</si>
  <si>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</si>
  <si>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</si>
  <si>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</si>
  <si>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</si>
  <si>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</si>
  <si>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</si>
  <si>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</si>
  <si>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</si>
  <si>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</si>
  <si>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</si>
  <si>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</si>
  <si>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</si>
  <si>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</si>
  <si>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</si>
  <si>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</si>
  <si>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</si>
  <si>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</si>
  <si>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</si>
  <si>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</si>
  <si>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</si>
  <si>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</si>
  <si>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</si>
  <si>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</si>
  <si>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</si>
  <si>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</si>
  <si>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</si>
  <si>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</si>
  <si>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</si>
  <si>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</si>
  <si>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</si>
  <si>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</si>
  <si>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</si>
  <si>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</si>
  <si>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</si>
  <si>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</si>
  <si>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</si>
  <si>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</si>
  <si>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</si>
  <si>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</si>
  <si>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</si>
  <si>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</si>
  <si>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</si>
  <si>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</si>
  <si>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</si>
  <si>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</si>
  <si>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</si>
  <si>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</si>
  <si>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</si>
  <si>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</si>
  <si>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</si>
  <si>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</si>
  <si>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</si>
  <si>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</si>
  <si>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</si>
  <si>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</si>
  <si>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</si>
  <si>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</si>
  <si>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</si>
  <si>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</si>
  <si>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</si>
  <si>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</si>
  <si>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</si>
  <si>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</si>
  <si>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</si>
  <si>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</si>
  <si>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</si>
  <si>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</si>
  <si>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</si>
  <si>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</si>
  <si>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</si>
  <si>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</si>
  <si>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</si>
  <si>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</si>
  <si>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</si>
  <si>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</si>
  <si>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</si>
  <si>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</si>
  <si>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</si>
  <si>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</si>
  <si>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</si>
  <si>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</si>
  <si>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</si>
  <si>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</si>
  <si>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</si>
  <si>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</si>
  <si>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</si>
  <si>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</si>
  <si>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</si>
  <si>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</si>
  <si>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</si>
  <si>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</si>
  <si>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</si>
  <si>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</si>
  <si>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</si>
  <si>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</si>
  <si>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</si>
  <si>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</si>
  <si>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</si>
  <si>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</si>
  <si>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</si>
  <si>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</si>
  <si>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</si>
  <si>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</si>
  <si>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</si>
  <si>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</si>
  <si>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</si>
  <si>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</si>
  <si>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</si>
  <si>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</si>
  <si>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</si>
  <si>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</si>
  <si>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</si>
  <si>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</si>
  <si>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</si>
  <si>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</si>
  <si>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</si>
  <si>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</si>
  <si>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</si>
  <si>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</si>
  <si>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</si>
  <si>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</si>
  <si>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</si>
  <si>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</si>
  <si>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</si>
  <si>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</si>
  <si>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</si>
  <si>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</si>
  <si>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</si>
  <si>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</si>
  <si>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</si>
  <si>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</si>
  <si>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</si>
  <si>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</si>
  <si>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</si>
  <si>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</si>
  <si>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</si>
  <si>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</si>
  <si>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</si>
  <si>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</si>
  <si>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</si>
  <si>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</si>
  <si>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</si>
  <si>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</si>
  <si>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</si>
  <si>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</si>
  <si>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</si>
  <si>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</si>
  <si>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</si>
  <si>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</si>
  <si>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</si>
  <si>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</si>
  <si>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</si>
  <si>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</si>
  <si>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</si>
  <si>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</si>
  <si>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</si>
  <si>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</si>
  <si>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</si>
  <si>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</si>
  <si>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</si>
  <si>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</si>
  <si>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</si>
  <si>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</si>
  <si>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</si>
  <si>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</si>
  <si>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</si>
  <si>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</si>
  <si>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</si>
  <si>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</si>
  <si>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</si>
  <si>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</si>
  <si>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</si>
  <si>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</si>
  <si>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</si>
  <si>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</si>
  <si>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</si>
  <si>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</si>
  <si>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</si>
  <si>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</si>
  <si>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</si>
  <si>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</si>
  <si>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</si>
  <si>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</si>
  <si>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</si>
  <si>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</si>
  <si>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</si>
  <si>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</si>
  <si>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</si>
  <si>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</si>
  <si>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</si>
  <si>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</si>
  <si>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</si>
  <si>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</si>
  <si>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</si>
  <si>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</si>
  <si>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</si>
  <si>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</si>
  <si>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</si>
  <si>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</si>
  <si>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</si>
  <si>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</si>
  <si>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</si>
  <si>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</si>
  <si>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</si>
  <si>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</si>
  <si>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</si>
  <si>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</si>
  <si>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</si>
  <si>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</si>
  <si>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</si>
  <si>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</si>
  <si>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</si>
  <si>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</si>
  <si>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</si>
  <si>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</si>
  <si>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</si>
  <si>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</si>
  <si>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</si>
  <si>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</si>
  <si>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</si>
  <si>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</si>
  <si>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</si>
  <si>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</si>
  <si>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</si>
  <si>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</si>
  <si>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</si>
  <si>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</si>
  <si>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</si>
  <si>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</si>
  <si>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</si>
  <si>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</si>
  <si>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</si>
  <si>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</si>
  <si>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</si>
  <si>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</si>
  <si>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</si>
  <si>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</si>
  <si>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</si>
  <si>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</si>
  <si>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</si>
  <si>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</si>
  <si>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</si>
  <si>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</si>
  <si>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</si>
  <si>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</si>
  <si>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</si>
  <si>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</si>
  <si>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</si>
  <si>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</si>
  <si>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</si>
  <si>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</si>
  <si>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</si>
  <si>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</si>
  <si>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</si>
  <si>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</si>
  <si>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</si>
  <si>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</si>
  <si>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</si>
  <si>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</si>
  <si>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</si>
  <si>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</si>
  <si>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</si>
  <si>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</si>
  <si>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</si>
  <si>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</si>
  <si>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</si>
  <si>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</si>
  <si>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</si>
  <si>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</si>
  <si>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</si>
  <si>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</si>
  <si>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</si>
  <si>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</si>
  <si>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</si>
  <si>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</si>
  <si>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</si>
  <si>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</si>
  <si>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</si>
  <si>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</si>
  <si>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</si>
  <si>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</si>
  <si>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</si>
  <si>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</si>
  <si>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</si>
  <si>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</si>
  <si>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</si>
  <si>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</si>
  <si>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</si>
  <si>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</si>
  <si>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</si>
  <si>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</si>
  <si>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</si>
  <si>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</si>
  <si>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</si>
  <si>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</si>
  <si>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</si>
  <si>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</si>
  <si>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</si>
  <si>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</si>
  <si>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</si>
  <si>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</si>
  <si>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</si>
  <si>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</si>
  <si>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</si>
  <si>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</si>
  <si>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</si>
  <si>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</si>
  <si>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</si>
  <si>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</si>
  <si>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</si>
  <si>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</si>
  <si>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</si>
  <si>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</si>
  <si>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</si>
  <si>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</si>
  <si>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</si>
  <si>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</si>
  <si>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</si>
  <si>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</si>
  <si>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</si>
  <si>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</si>
  <si>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</si>
  <si>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</si>
  <si>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</si>
  <si>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</si>
  <si>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</si>
  <si>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</si>
  <si>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</si>
  <si>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</si>
  <si>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</si>
  <si>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</si>
  <si>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</si>
  <si>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</si>
  <si>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</si>
  <si>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</si>
  <si>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</si>
  <si>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</si>
  <si>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</si>
  <si>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</si>
  <si>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</si>
  <si>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</si>
  <si>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</si>
  <si>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</si>
  <si>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</si>
  <si>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</si>
  <si>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</si>
  <si>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</si>
  <si>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</si>
  <si>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</si>
  <si>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</si>
  <si>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</si>
  <si>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</si>
  <si>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</si>
  <si>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</si>
  <si>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</si>
  <si>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</si>
  <si>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</si>
  <si>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</si>
  <si>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</si>
  <si>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</si>
  <si>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</si>
  <si>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</si>
  <si>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</si>
  <si>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</si>
  <si>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</si>
  <si>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</si>
  <si>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</si>
  <si>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</si>
  <si>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</si>
  <si>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</si>
  <si>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</si>
  <si>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</si>
  <si>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</si>
  <si>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</si>
  <si>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</si>
  <si>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</si>
  <si>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</si>
  <si>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</si>
  <si>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</si>
  <si>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</si>
  <si>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</si>
  <si>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</si>
  <si>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</si>
  <si>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</si>
  <si>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</si>
  <si>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</si>
  <si>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</si>
  <si>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</si>
  <si>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</si>
  <si>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</si>
  <si>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</si>
  <si>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</si>
  <si>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</si>
  <si>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</si>
  <si>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</si>
  <si>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</si>
  <si>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</si>
  <si>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</si>
  <si>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</si>
  <si>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</si>
  <si>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</si>
  <si>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</si>
  <si>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</si>
  <si>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</si>
  <si>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</si>
  <si>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</si>
  <si>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</si>
  <si>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</si>
  <si>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</si>
  <si>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</si>
  <si>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</si>
  <si>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</si>
  <si>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</si>
  <si>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</si>
  <si>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</si>
  <si>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</si>
  <si>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</si>
  <si>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</si>
  <si>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</si>
  <si>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</si>
  <si>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</si>
  <si>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</si>
  <si>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</si>
  <si>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</si>
  <si>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</si>
  <si>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</si>
  <si>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</si>
  <si>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</si>
  <si>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</si>
  <si>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</si>
  <si>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</si>
  <si>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</si>
  <si>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</si>
  <si>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</si>
  <si>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</si>
  <si>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</si>
  <si>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</si>
  <si>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</si>
  <si>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</si>
  <si>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</si>
  <si>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</si>
  <si>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</si>
  <si>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</si>
  <si>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</si>
  <si>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</si>
  <si>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</si>
  <si>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</si>
  <si>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</si>
  <si>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</si>
  <si>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</si>
  <si>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</si>
  <si>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</si>
  <si>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</si>
  <si>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</si>
  <si>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</si>
  <si>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</si>
  <si>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</si>
  <si>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</si>
  <si>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</si>
  <si>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</si>
  <si>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</si>
  <si>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</si>
  <si>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</si>
  <si>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</si>
  <si>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</si>
  <si>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</si>
  <si>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</si>
  <si>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</si>
  <si>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</si>
  <si>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</si>
  <si>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</si>
  <si>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</si>
  <si>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</si>
  <si>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</si>
  <si>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</si>
  <si>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</si>
  <si>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</si>
  <si>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</si>
  <si>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</si>
  <si>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</si>
  <si>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</si>
  <si>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</si>
  <si>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</si>
  <si>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</si>
  <si>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</si>
  <si>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</si>
  <si>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</si>
  <si>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</si>
  <si>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</si>
  <si>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</si>
  <si>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</si>
  <si>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</si>
  <si>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</si>
  <si>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</si>
  <si>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</si>
  <si>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</si>
  <si>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</si>
  <si>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</si>
  <si>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</si>
  <si>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</si>
  <si>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</si>
  <si>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</si>
  <si>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</si>
  <si>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</si>
  <si>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</si>
  <si>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</si>
  <si>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</si>
  <si>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</si>
  <si>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</si>
  <si>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</si>
  <si>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</si>
  <si>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</si>
  <si>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</si>
  <si>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</si>
  <si>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</si>
  <si>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</si>
  <si>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</si>
  <si>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</si>
  <si>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</si>
  <si>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</si>
  <si>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</si>
  <si>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</si>
  <si>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</si>
  <si>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</si>
  <si>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</si>
  <si>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</si>
  <si>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</si>
  <si>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</si>
  <si>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</si>
  <si>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</si>
  <si>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</si>
  <si>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</si>
  <si>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</si>
  <si>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</si>
  <si>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</si>
  <si>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</si>
  <si>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</si>
  <si>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</si>
  <si>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</si>
  <si>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</si>
  <si>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</si>
  <si>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</si>
  <si>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</si>
  <si>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</si>
  <si>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</si>
  <si>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</si>
  <si>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</si>
  <si>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</si>
  <si>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</si>
  <si>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</si>
  <si>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</si>
  <si>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</si>
  <si>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</si>
  <si>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</si>
  <si>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</si>
  <si>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</si>
  <si>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</si>
  <si>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</si>
  <si>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</si>
  <si>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</si>
  <si>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</si>
  <si>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</si>
  <si>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</si>
  <si>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</si>
  <si>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</si>
  <si>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</si>
  <si>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</si>
  <si>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</si>
  <si>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</si>
  <si>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</si>
  <si>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</si>
  <si>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</si>
  <si>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</si>
  <si>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</si>
  <si>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</si>
  <si>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</si>
  <si>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</si>
  <si>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</si>
  <si>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</si>
  <si>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</si>
  <si>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</si>
  <si>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</si>
  <si>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</si>
  <si>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</si>
  <si>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</si>
  <si>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</si>
  <si>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</si>
  <si>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</si>
  <si>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</si>
  <si>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</si>
  <si>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</si>
  <si>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</si>
  <si>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</si>
  <si>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</si>
  <si>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</si>
  <si>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</si>
  <si>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</si>
  <si>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</si>
  <si>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</si>
  <si>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</si>
  <si>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</si>
  <si>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</si>
  <si>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</si>
  <si>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</si>
  <si>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</si>
  <si>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</si>
  <si>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</si>
  <si>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</si>
  <si>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</si>
  <si>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</si>
  <si>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</si>
  <si>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</si>
  <si>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</si>
  <si>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</si>
  <si>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</si>
  <si>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</si>
  <si>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</si>
  <si>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</si>
  <si>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</si>
  <si>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</si>
  <si>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</si>
  <si>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</si>
  <si>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</si>
  <si>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</si>
  <si>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</si>
  <si>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</si>
  <si>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</si>
  <si>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</si>
  <si>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</si>
  <si>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</si>
  <si>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</si>
  <si>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</si>
  <si>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</si>
  <si>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</si>
  <si>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</si>
  <si>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</si>
  <si>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</si>
  <si>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</si>
  <si>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</si>
  <si>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</si>
  <si>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</si>
  <si>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</si>
  <si>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</si>
  <si>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</si>
  <si>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</si>
  <si>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</si>
  <si>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</si>
  <si>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</si>
  <si>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</si>
  <si>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</si>
  <si>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</si>
  <si>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</si>
  <si>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</si>
  <si>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</si>
  <si>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</si>
  <si>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</si>
  <si>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</si>
  <si>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</si>
  <si>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</si>
  <si>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</si>
  <si>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</si>
  <si>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</si>
  <si>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</si>
  <si>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</si>
  <si>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</si>
  <si>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</si>
  <si>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</si>
  <si>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</si>
  <si>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</si>
  <si>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</si>
  <si>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</si>
  <si>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</si>
  <si>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</si>
  <si>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</si>
  <si>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</si>
  <si>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</si>
  <si>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</si>
  <si>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</si>
  <si>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</si>
  <si>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</si>
  <si>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</si>
  <si>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</si>
  <si>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</si>
  <si>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</si>
  <si>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</si>
  <si>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</si>
  <si>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</si>
  <si>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</si>
  <si>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</si>
  <si>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</si>
  <si>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</si>
  <si>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</si>
  <si>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</si>
  <si>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</si>
  <si>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</si>
  <si>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</si>
  <si>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</si>
  <si>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</si>
  <si>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</si>
  <si>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</si>
  <si>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</si>
  <si>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</si>
  <si>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</si>
  <si>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</si>
  <si>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</si>
  <si>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</si>
  <si>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</si>
  <si>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</si>
  <si>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</si>
  <si>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</si>
  <si>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</si>
  <si>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</si>
  <si>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</si>
  <si>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</si>
  <si>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</si>
  <si>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</si>
  <si>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</si>
  <si>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</si>
  <si>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</si>
  <si>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</si>
  <si>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</si>
  <si>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</si>
  <si>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</si>
  <si>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</si>
  <si>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</si>
  <si>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</si>
  <si>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</si>
  <si>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</si>
  <si>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</si>
  <si>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</si>
  <si>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</si>
  <si>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</si>
  <si>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</si>
  <si>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</si>
  <si>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</si>
  <si>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</si>
  <si>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</si>
  <si>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</si>
  <si>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</si>
  <si>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</si>
  <si>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</si>
  <si>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</si>
  <si>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</si>
  <si>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</si>
  <si>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</si>
  <si>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</si>
  <si>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</si>
  <si>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</si>
  <si>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</si>
  <si>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</si>
  <si>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</si>
  <si>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</si>
  <si>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</si>
  <si>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</si>
  <si>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</si>
  <si>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</si>
  <si>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</si>
  <si>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</si>
  <si>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</si>
  <si>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</si>
  <si>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</si>
  <si>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</si>
  <si>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</si>
  <si>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</si>
  <si>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</si>
  <si>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</si>
  <si>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</si>
  <si>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</si>
  <si>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</si>
  <si>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</si>
  <si>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</si>
  <si>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</si>
  <si>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</si>
  <si>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</si>
  <si>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</si>
  <si>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</si>
  <si>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</si>
  <si>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</si>
  <si>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</si>
  <si>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</si>
  <si>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</si>
  <si>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</si>
  <si>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</si>
  <si>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</si>
  <si>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</si>
  <si>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</si>
  <si>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</si>
  <si>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</si>
  <si>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</si>
  <si>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</si>
  <si>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</si>
  <si>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</si>
  <si>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</si>
  <si>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</si>
  <si>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</si>
  <si>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</si>
  <si>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</si>
  <si>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</si>
  <si>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</si>
  <si>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</si>
  <si>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</si>
  <si>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</si>
  <si>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</si>
  <si>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</si>
  <si>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</si>
  <si>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</si>
  <si>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</si>
  <si>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</si>
  <si>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</si>
  <si>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</si>
  <si>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</si>
  <si>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</si>
  <si>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</si>
  <si>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</si>
  <si>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</si>
  <si>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</si>
  <si>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</si>
  <si>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</si>
  <si>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</si>
  <si>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</si>
  <si>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</si>
  <si>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</si>
  <si>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</si>
  <si>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</si>
  <si>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</si>
  <si>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</si>
  <si>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</si>
  <si>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</si>
  <si>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</si>
  <si>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</si>
  <si>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</si>
  <si>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</si>
  <si>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</si>
  <si>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</si>
  <si>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</si>
  <si>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</si>
  <si>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</si>
  <si>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</si>
  <si>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</si>
  <si>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</si>
  <si>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</si>
  <si>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</si>
  <si>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</si>
  <si>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</si>
  <si>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</si>
  <si>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</si>
  <si>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</si>
  <si>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</si>
  <si>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</si>
  <si>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</si>
  <si>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</si>
  <si>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</si>
  <si>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</si>
  <si>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</si>
  <si>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</si>
  <si>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</si>
  <si>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</si>
  <si>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</si>
  <si>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</si>
  <si>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</si>
  <si>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</si>
  <si>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</si>
  <si>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</si>
  <si>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</si>
  <si>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</si>
  <si>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</si>
  <si>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</si>
  <si>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</si>
  <si>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</si>
  <si>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</si>
  <si>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</si>
  <si>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</si>
  <si>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</si>
  <si>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</si>
  <si>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</si>
  <si>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</si>
  <si>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</si>
  <si>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</si>
  <si>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</si>
  <si>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</si>
  <si>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</si>
  <si>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</si>
  <si>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</si>
  <si>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</si>
  <si>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</si>
  <si>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</si>
  <si>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</si>
  <si>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</si>
  <si>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</si>
  <si>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</si>
  <si>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</si>
  <si>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</si>
  <si>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</si>
  <si>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</si>
  <si>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</si>
  <si>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</si>
  <si>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</si>
  <si>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</si>
  <si>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</si>
  <si>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</si>
  <si>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</si>
  <si>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</si>
  <si>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</si>
  <si>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</si>
  <si>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</si>
  <si>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</si>
  <si>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</si>
  <si>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</si>
  <si>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</si>
  <si>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</si>
  <si>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</si>
  <si>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</si>
  <si>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</si>
  <si>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</si>
  <si>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</si>
  <si>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</si>
  <si>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</si>
  <si>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</si>
  <si>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</si>
  <si>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</si>
  <si>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</si>
  <si>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</si>
  <si>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</si>
  <si>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</si>
  <si>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</si>
  <si>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</si>
  <si>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</si>
  <si>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</si>
  <si>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</si>
  <si>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</si>
  <si>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</si>
  <si>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</si>
  <si>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</si>
  <si>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</si>
  <si>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</si>
  <si>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</si>
  <si>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</si>
  <si>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</si>
  <si>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</si>
  <si>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</si>
  <si>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</si>
  <si>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</si>
  <si>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</si>
  <si>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</si>
  <si>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</si>
  <si>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</si>
  <si>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</si>
  <si>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</si>
  <si>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</si>
  <si>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</si>
  <si>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</si>
  <si>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</si>
  <si>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</si>
  <si>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</si>
  <si>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</si>
  <si>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</si>
  <si>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</si>
  <si>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</si>
  <si>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</si>
  <si>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</si>
  <si>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</si>
  <si>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</si>
  <si>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</si>
  <si>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</si>
  <si>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</si>
  <si>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</si>
  <si>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</si>
  <si>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</si>
  <si>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</si>
  <si>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</si>
  <si>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</si>
  <si>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</si>
  <si>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</si>
  <si>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</si>
  <si>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</si>
  <si>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</si>
  <si>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</si>
  <si>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</si>
  <si>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</si>
  <si>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</si>
  <si>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</si>
  <si>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</si>
  <si>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</si>
  <si>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</si>
  <si>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</si>
  <si>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</si>
  <si>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</si>
  <si>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</si>
  <si>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</si>
  <si>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</si>
  <si>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</si>
  <si>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</si>
  <si>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</si>
  <si>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</si>
  <si>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</si>
  <si>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</si>
  <si>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</si>
  <si>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</si>
  <si>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</si>
  <si>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</si>
  <si>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</si>
  <si>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</si>
  <si>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</si>
  <si>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</si>
  <si>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</si>
  <si>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</si>
  <si>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</si>
  <si>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</si>
  <si>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</si>
  <si>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</si>
  <si>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</si>
  <si>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</si>
  <si>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</si>
  <si>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</si>
  <si>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</si>
  <si>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</si>
  <si>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</si>
  <si>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</si>
  <si>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</si>
  <si>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</si>
  <si>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</si>
  <si>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</si>
  <si>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</si>
  <si>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</si>
  <si>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</si>
  <si>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</si>
  <si>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</si>
  <si>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</si>
  <si>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</si>
  <si>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</si>
  <si>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</si>
  <si>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</si>
  <si>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</si>
  <si>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</si>
  <si>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</si>
  <si>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</si>
  <si>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</si>
  <si>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</si>
  <si>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</si>
  <si>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</si>
  <si>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</si>
  <si>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</si>
  <si>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</si>
  <si>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</si>
  <si>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</si>
  <si>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</si>
  <si>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</si>
  <si>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</si>
  <si>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</si>
  <si>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</si>
  <si>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</si>
  <si>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</si>
  <si>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</si>
  <si>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</si>
  <si>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</si>
  <si>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</si>
  <si>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</si>
  <si>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</si>
  <si>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</si>
  <si>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</si>
  <si>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</si>
  <si>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</si>
  <si>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</si>
  <si>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</si>
  <si>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</si>
  <si>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</si>
  <si>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</si>
  <si>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</si>
  <si>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</si>
  <si>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</si>
  <si>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</si>
  <si>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</si>
  <si>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</si>
  <si>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</si>
  <si>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</si>
  <si>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</si>
  <si>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</si>
  <si>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</si>
  <si>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</si>
  <si>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</si>
  <si>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</si>
  <si>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</si>
  <si>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</si>
  <si>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</si>
  <si>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</si>
  <si>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</si>
  <si>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</si>
  <si>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</si>
  <si>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</si>
  <si>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</si>
  <si>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</si>
  <si>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</si>
  <si>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</si>
  <si>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</si>
  <si>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</si>
  <si>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</si>
  <si>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</si>
  <si>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</si>
  <si>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</si>
  <si>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</si>
  <si>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</si>
  <si>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</si>
  <si>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</si>
  <si>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</si>
  <si>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</si>
  <si>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</si>
  <si>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</si>
  <si>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</si>
  <si>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</si>
  <si>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</si>
  <si>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</si>
  <si>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</si>
  <si>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</si>
  <si>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</si>
  <si>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</si>
  <si>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</si>
  <si>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</si>
  <si>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</si>
  <si>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</si>
  <si>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</si>
  <si>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</si>
  <si>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</si>
  <si>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</si>
  <si>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</si>
  <si>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</si>
  <si>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</si>
  <si>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</si>
  <si>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</si>
  <si>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</si>
  <si>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</si>
  <si>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</si>
  <si>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</si>
  <si>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</si>
  <si>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</si>
  <si>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</si>
  <si>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</si>
  <si>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</si>
  <si>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</si>
  <si>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</si>
  <si>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</si>
  <si>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</si>
  <si>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</si>
  <si>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</si>
  <si>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</si>
  <si>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</si>
  <si>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</si>
  <si>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</si>
  <si>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</si>
  <si>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</si>
  <si>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</si>
  <si>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</si>
  <si>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</si>
  <si>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</si>
  <si>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</si>
  <si>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</si>
  <si>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</si>
  <si>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</si>
  <si>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</si>
  <si>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</si>
  <si>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</si>
  <si>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</si>
  <si>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</si>
  <si>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</si>
  <si>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</si>
  <si>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</si>
  <si>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</si>
  <si>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</si>
  <si>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</si>
  <si>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</si>
  <si>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</si>
  <si>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</si>
  <si>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</si>
  <si>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</si>
  <si>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</si>
  <si>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</si>
  <si>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</si>
  <si>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</si>
  <si>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</si>
  <si>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</si>
  <si>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</si>
  <si>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</si>
  <si>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</si>
  <si>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</si>
  <si>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</si>
  <si>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</si>
  <si>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</si>
  <si>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</si>
  <si>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</si>
  <si>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</si>
  <si>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</si>
  <si>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</si>
  <si>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</si>
  <si>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</si>
  <si>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</si>
  <si>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</si>
  <si>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</si>
  <si>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</si>
  <si>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</si>
  <si>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</si>
  <si>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</si>
  <si>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</si>
  <si>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</si>
  <si>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</si>
  <si>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</si>
  <si>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</si>
  <si>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</si>
  <si>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</si>
  <si>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</si>
  <si>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</si>
  <si>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</si>
  <si>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</si>
  <si>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</si>
  <si>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</si>
  <si>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</si>
  <si>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</si>
  <si>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</si>
  <si>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</si>
  <si>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</si>
  <si>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</si>
  <si>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</si>
  <si>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</si>
  <si>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</si>
  <si>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</si>
  <si>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</si>
  <si>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</si>
  <si>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</si>
  <si>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</si>
  <si>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</si>
  <si>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</si>
  <si>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</si>
  <si>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</si>
  <si>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</si>
  <si>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</si>
  <si>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</si>
  <si>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</si>
  <si>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</si>
  <si>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</si>
  <si>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</si>
  <si>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</si>
  <si>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</si>
  <si>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</si>
  <si>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</si>
  <si>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</si>
  <si>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</si>
  <si>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</si>
  <si>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</si>
  <si>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</si>
  <si>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</si>
  <si>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</si>
  <si>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</si>
  <si>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</si>
  <si>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</si>
  <si>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</si>
  <si>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</si>
  <si>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</si>
  <si>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</si>
  <si>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</si>
  <si>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</si>
  <si>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</si>
  <si>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</si>
  <si>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</si>
  <si>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</si>
  <si>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</si>
  <si>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</si>
  <si>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</si>
  <si>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</si>
  <si>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</si>
  <si>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</si>
  <si>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</si>
  <si>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</si>
  <si>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</si>
  <si>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</si>
  <si>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</si>
  <si>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</si>
  <si>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</si>
  <si>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</si>
  <si>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</si>
  <si>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</si>
  <si>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</si>
  <si>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</si>
  <si>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</si>
  <si>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</si>
  <si>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</si>
  <si>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</si>
  <si>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</si>
  <si>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</si>
  <si>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</si>
  <si>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</si>
  <si>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</si>
  <si>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</si>
  <si>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</si>
  <si>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</si>
  <si>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</si>
  <si>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</si>
  <si>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</si>
  <si>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</si>
  <si>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</si>
  <si>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</si>
  <si>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</si>
  <si>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</si>
  <si>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</si>
  <si>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</si>
  <si>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</si>
  <si>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</si>
  <si>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</si>
  <si>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</si>
  <si>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</si>
  <si>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</si>
  <si>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</si>
  <si>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</si>
  <si>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</si>
  <si>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</si>
  <si>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</si>
  <si>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</si>
  <si>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</si>
  <si>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</si>
  <si>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</si>
  <si>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</si>
  <si>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</si>
  <si>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</si>
  <si>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</si>
  <si>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</si>
  <si>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</si>
  <si>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</si>
  <si>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</si>
  <si>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</si>
  <si>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</si>
  <si>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</si>
  <si>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</si>
  <si>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</si>
  <si>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</si>
  <si>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</si>
  <si>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</si>
  <si>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</si>
  <si>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</si>
  <si>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</si>
  <si>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</si>
  <si>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</si>
  <si>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</si>
  <si>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</si>
  <si>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</si>
  <si>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</si>
  <si>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</si>
  <si>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</si>
  <si>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</si>
  <si>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</si>
  <si>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</si>
  <si>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</si>
  <si>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</si>
  <si>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</si>
  <si>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</si>
  <si>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</si>
  <si>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</si>
  <si>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</si>
  <si>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</si>
  <si>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</si>
  <si>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</si>
  <si>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</si>
  <si>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</si>
  <si>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</si>
  <si>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</si>
  <si>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</si>
  <si>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</si>
  <si>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</si>
  <si>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</si>
  <si>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</si>
  <si>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</si>
  <si>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</si>
  <si>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</si>
  <si>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</si>
  <si>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</si>
  <si>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</si>
  <si>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</si>
  <si>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</si>
  <si>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</si>
  <si>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</si>
  <si>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</si>
  <si>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</si>
  <si>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</si>
  <si>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</si>
  <si>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</si>
  <si>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</si>
  <si>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</si>
  <si>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</si>
  <si>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</si>
  <si>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</si>
  <si>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</si>
  <si>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</si>
  <si>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</si>
  <si>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</si>
  <si>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</si>
  <si>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</si>
  <si>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</si>
  <si>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</si>
  <si>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</si>
  <si>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</si>
  <si>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</si>
  <si>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</si>
  <si>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</si>
  <si>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</si>
  <si>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</si>
  <si>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</si>
  <si>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</si>
  <si>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</si>
  <si>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</si>
  <si>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</si>
  <si>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</si>
  <si>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</si>
  <si>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</si>
  <si>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</si>
  <si>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</si>
  <si>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</si>
  <si>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</si>
  <si>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</si>
  <si>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</si>
  <si>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</si>
  <si>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</si>
  <si>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</si>
  <si>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</si>
  <si>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</si>
  <si>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</si>
  <si>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</si>
  <si>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</si>
  <si>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</si>
  <si>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</si>
  <si>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</si>
  <si>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</si>
  <si>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</si>
  <si>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</si>
  <si>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</si>
  <si>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</si>
  <si>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</si>
  <si>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</si>
  <si>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</si>
  <si>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</si>
  <si>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</si>
  <si>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</si>
  <si>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</si>
  <si>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</si>
  <si>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</si>
  <si>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</si>
  <si>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</si>
  <si>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</si>
  <si>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</si>
  <si>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</si>
  <si>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</si>
  <si>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</si>
  <si>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</si>
  <si>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</si>
  <si>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</si>
  <si>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</si>
  <si>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</si>
  <si>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</si>
  <si>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</si>
  <si>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</si>
  <si>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</si>
  <si>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</si>
  <si>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</si>
  <si>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</si>
  <si>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</si>
  <si>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</si>
  <si>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</si>
  <si>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</si>
  <si>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</si>
  <si>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</si>
  <si>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</si>
  <si>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</si>
  <si>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</si>
  <si>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</si>
  <si>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</si>
  <si>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</si>
  <si>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</si>
  <si>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</si>
  <si>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</si>
  <si>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</si>
  <si>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</si>
  <si>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</si>
  <si>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</si>
  <si>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</si>
  <si>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</si>
  <si>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</si>
  <si>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</si>
  <si>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</si>
  <si>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</si>
  <si>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</si>
  <si>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</si>
  <si>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</si>
  <si>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</si>
  <si>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</si>
  <si>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</si>
  <si>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</si>
  <si>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</si>
  <si>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</si>
  <si>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</si>
  <si>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</si>
  <si>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</si>
  <si>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</si>
  <si>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</si>
  <si>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</si>
  <si>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</si>
  <si>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</si>
  <si>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</si>
  <si>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</si>
  <si>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</si>
  <si>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</si>
  <si>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</si>
  <si>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</si>
  <si>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</si>
  <si>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</si>
  <si>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</si>
  <si>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</si>
  <si>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</si>
  <si>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</si>
  <si>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</si>
  <si>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</si>
  <si>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</si>
  <si>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</si>
  <si>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</si>
  <si>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</si>
  <si>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</si>
  <si>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</si>
  <si>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</si>
  <si>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</si>
  <si>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</si>
  <si>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</si>
  <si>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</si>
  <si>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</si>
  <si>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</si>
  <si>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</si>
  <si>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</si>
  <si>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</si>
  <si>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</si>
  <si>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</si>
  <si>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</si>
  <si>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</si>
  <si>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</si>
  <si>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</si>
  <si>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</si>
  <si>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</si>
  <si>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</si>
  <si>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</si>
  <si>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</si>
  <si>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</si>
  <si>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</si>
  <si>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</si>
  <si>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</si>
  <si>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</si>
  <si>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</si>
  <si>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</si>
  <si>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</si>
  <si>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</si>
  <si>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</si>
  <si>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</si>
  <si>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</si>
  <si>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</si>
  <si>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</si>
  <si>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</si>
  <si>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</si>
  <si>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</si>
  <si>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</si>
  <si>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</si>
  <si>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</si>
  <si>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</si>
  <si>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</si>
  <si>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</si>
  <si>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</si>
  <si>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</si>
  <si>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</si>
  <si>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</si>
  <si>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</si>
  <si>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</si>
  <si>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</si>
  <si>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</si>
  <si>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</si>
  <si>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</si>
  <si>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</si>
  <si>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</si>
  <si>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</si>
  <si>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</si>
  <si>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</si>
  <si>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</si>
  <si>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</si>
  <si>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</si>
  <si>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</si>
  <si>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</si>
  <si>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</si>
  <si>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</si>
  <si>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</si>
  <si>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</si>
  <si>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</si>
  <si>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</si>
  <si>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</si>
  <si>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</si>
  <si>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</si>
  <si>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</si>
  <si>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</si>
  <si>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</si>
  <si>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</si>
  <si>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</si>
  <si>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</si>
  <si>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</si>
  <si>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</si>
  <si>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</si>
  <si>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</si>
  <si>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</si>
  <si>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</si>
  <si>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</si>
  <si>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</si>
  <si>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</si>
  <si>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</si>
  <si>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</si>
  <si>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</si>
  <si>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</si>
  <si>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</si>
  <si>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</si>
  <si>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</si>
  <si>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</si>
  <si>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</si>
  <si>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</si>
  <si>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</si>
  <si>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</si>
  <si>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</si>
  <si>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</si>
  <si>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</si>
  <si>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</si>
  <si>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</si>
  <si>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</si>
  <si>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</si>
  <si>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</si>
  <si>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</si>
  <si>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</si>
  <si>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</si>
  <si>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</si>
  <si>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</si>
  <si>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</si>
  <si>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</si>
  <si>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</si>
  <si>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</si>
  <si>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</si>
  <si>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</si>
  <si>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</si>
  <si>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</si>
  <si>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</si>
  <si>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</si>
  <si>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</si>
  <si>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</si>
  <si>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</si>
  <si>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</si>
  <si>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</si>
  <si>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</si>
  <si>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</si>
  <si>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</si>
  <si>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</si>
  <si>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</si>
  <si>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</si>
  <si>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</si>
  <si>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</si>
  <si>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</si>
  <si>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</si>
  <si>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</si>
  <si>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</si>
  <si>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</si>
  <si>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</si>
  <si>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</si>
  <si>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</si>
  <si>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</si>
  <si>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</si>
  <si>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</si>
  <si>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</si>
  <si>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</si>
  <si>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</si>
  <si>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</si>
  <si>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</si>
  <si>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</si>
  <si>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</si>
  <si>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</si>
  <si>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</si>
  <si>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</si>
  <si>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</si>
  <si>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</si>
  <si>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</si>
  <si>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</si>
  <si>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</si>
  <si>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</si>
  <si>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</si>
  <si>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</si>
  <si>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</si>
  <si>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</si>
  <si>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</si>
  <si>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</si>
  <si>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</si>
  <si>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</si>
  <si>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</si>
  <si>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</si>
  <si>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</si>
  <si>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</si>
  <si>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</si>
  <si>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</si>
  <si>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</si>
  <si>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</si>
  <si>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</si>
  <si>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</si>
  <si>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</si>
  <si>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</si>
  <si>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</si>
  <si>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</si>
  <si>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</si>
  <si>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</si>
  <si>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</si>
  <si>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</si>
  <si>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</si>
  <si>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</si>
  <si>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</si>
  <si>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</si>
  <si>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</si>
  <si>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</si>
  <si>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</si>
  <si>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</si>
  <si>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</si>
  <si>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</si>
  <si>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</si>
  <si>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</si>
  <si>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</si>
  <si>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</si>
  <si>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</si>
  <si>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</si>
  <si>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</si>
  <si>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</si>
  <si>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</si>
  <si>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</si>
  <si>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</si>
  <si>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</si>
  <si>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</si>
  <si>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</si>
  <si>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</si>
  <si>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</si>
  <si>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</si>
  <si>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</si>
  <si>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</si>
  <si>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</si>
  <si>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</si>
  <si>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</si>
  <si>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</si>
  <si>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</si>
  <si>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</si>
  <si>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</si>
  <si>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</si>
  <si>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</si>
  <si>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</si>
  <si>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</si>
  <si>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</si>
  <si>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</si>
  <si>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</si>
  <si>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</si>
  <si>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</si>
  <si>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</si>
  <si>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</si>
  <si>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</si>
  <si>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</si>
  <si>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</si>
  <si>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</si>
  <si>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</si>
  <si>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</si>
  <si>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</si>
  <si>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</si>
  <si>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</si>
  <si>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</si>
  <si>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</si>
  <si>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</si>
  <si>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</si>
  <si>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</si>
  <si>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</si>
  <si>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</si>
  <si>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</si>
  <si>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</si>
  <si>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</si>
  <si>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</si>
  <si>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</si>
  <si>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</si>
  <si>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</si>
  <si>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</si>
  <si>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</si>
  <si>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</si>
  <si>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</si>
  <si>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</si>
  <si>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</si>
  <si>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</si>
  <si>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</si>
  <si>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</si>
  <si>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</si>
  <si>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</si>
  <si>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</si>
  <si>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</si>
  <si>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</si>
  <si>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</si>
  <si>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</si>
  <si>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</si>
  <si>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</si>
  <si>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</si>
  <si>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</si>
  <si>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</si>
  <si>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</si>
  <si>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</si>
  <si>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</si>
  <si>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</si>
  <si>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</si>
  <si>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</si>
  <si>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</si>
  <si>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</si>
  <si>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</si>
  <si>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</si>
  <si>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</si>
  <si>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</si>
  <si>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</si>
  <si>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</si>
  <si>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</si>
  <si>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</si>
  <si>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</si>
  <si>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</si>
  <si>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</si>
  <si>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</si>
  <si>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</si>
  <si>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</si>
  <si>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</si>
  <si>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</si>
  <si>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</si>
  <si>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</si>
  <si>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</si>
  <si>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</si>
  <si>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</si>
  <si>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</si>
  <si>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</si>
  <si>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</si>
  <si>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</si>
  <si>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</si>
  <si>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</si>
  <si>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</si>
  <si>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</si>
  <si>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</si>
  <si>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</si>
  <si>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</si>
  <si>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</si>
  <si>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</si>
  <si>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</si>
  <si>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</si>
  <si>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</si>
  <si>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</si>
  <si>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</si>
  <si>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</si>
  <si>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</si>
  <si>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</si>
  <si>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</si>
  <si>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</si>
  <si>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</si>
  <si>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</si>
  <si>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</si>
  <si>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</si>
  <si>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</si>
  <si>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</si>
  <si>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</si>
  <si>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</si>
  <si>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</si>
  <si>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</si>
  <si>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</si>
  <si>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</si>
  <si>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</si>
  <si>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</si>
  <si>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</si>
  <si>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</si>
  <si>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</si>
  <si>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</si>
  <si>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</si>
  <si>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</si>
  <si>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</si>
  <si>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</si>
  <si>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</si>
  <si>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</si>
  <si>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</si>
  <si>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</si>
  <si>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</si>
  <si>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</si>
  <si>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</si>
  <si>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</si>
  <si>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</si>
  <si>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</si>
  <si>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</si>
  <si>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</si>
  <si>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</si>
  <si>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</si>
  <si>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</si>
  <si>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</si>
  <si>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</si>
  <si>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</si>
  <si>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</si>
  <si>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</si>
  <si>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</si>
  <si>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</si>
  <si>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</si>
  <si>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</si>
  <si>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</si>
  <si>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</si>
  <si>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</si>
  <si>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</si>
  <si>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</si>
  <si>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</si>
  <si>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</si>
  <si>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</si>
  <si>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</si>
  <si>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</si>
  <si>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</si>
  <si>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</si>
  <si>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</si>
  <si>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</si>
  <si>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</si>
  <si>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</si>
  <si>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</si>
  <si>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</si>
  <si>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</si>
  <si>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</si>
  <si>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</si>
  <si>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</si>
  <si>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</si>
  <si>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</si>
  <si>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</si>
  <si>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</si>
  <si>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</si>
  <si>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</si>
  <si>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</si>
  <si>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</si>
  <si>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</si>
  <si>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</si>
  <si>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</si>
  <si>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</si>
  <si>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</si>
  <si>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</si>
  <si>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</si>
  <si>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</si>
  <si>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</si>
  <si>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</si>
  <si>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</si>
  <si>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</si>
  <si>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</si>
  <si>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</si>
  <si>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</si>
  <si>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</si>
  <si>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</si>
  <si>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</si>
  <si>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</si>
  <si>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</si>
  <si>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</si>
  <si>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</si>
  <si>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</si>
  <si>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</si>
  <si>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</si>
  <si>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</si>
  <si>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</si>
  <si>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</si>
  <si>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</si>
  <si>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</si>
  <si>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</si>
  <si>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</si>
  <si>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</si>
  <si>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</si>
  <si>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</si>
  <si>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</si>
  <si>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</si>
  <si>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</si>
  <si>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</si>
  <si>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</si>
  <si>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</si>
  <si>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</si>
  <si>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</si>
  <si>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</si>
  <si>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</si>
  <si>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</si>
  <si>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</si>
  <si>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</si>
  <si>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</si>
  <si>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</si>
  <si>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</si>
  <si>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</si>
  <si>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</si>
  <si>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</si>
  <si>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</si>
  <si>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</si>
  <si>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</si>
  <si>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</si>
  <si>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</si>
  <si>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</si>
  <si>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</si>
  <si>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</si>
  <si>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</si>
  <si>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</si>
  <si>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</si>
  <si>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</si>
  <si>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</si>
  <si>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</si>
  <si>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</si>
  <si>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</si>
  <si>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</si>
  <si>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</si>
  <si>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</si>
  <si>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</si>
  <si>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</si>
  <si>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</si>
  <si>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</si>
  <si>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</si>
  <si>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</si>
  <si>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</si>
  <si>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</si>
  <si>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</si>
  <si>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</si>
  <si>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</si>
  <si>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</si>
  <si>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</si>
  <si>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</si>
  <si>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</si>
  <si>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</si>
  <si>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</si>
  <si>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</si>
  <si>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</si>
  <si>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</si>
  <si>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</si>
  <si>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</si>
  <si>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</si>
  <si>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</si>
  <si>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</si>
  <si>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</si>
  <si>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</si>
  <si>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</si>
  <si>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</si>
  <si>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</si>
  <si>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</si>
  <si>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</si>
  <si>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</si>
  <si>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</si>
  <si>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</si>
  <si>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</si>
  <si>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</si>
  <si>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</si>
  <si>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</si>
  <si>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</si>
  <si>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</si>
  <si>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</si>
  <si>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</si>
  <si>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</si>
  <si>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</si>
  <si>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</si>
  <si>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</si>
  <si>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</si>
  <si>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</si>
  <si>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</si>
  <si>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</si>
  <si>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</si>
  <si>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</si>
  <si>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</si>
  <si>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</si>
  <si>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</si>
  <si>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</si>
  <si>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</si>
  <si>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</si>
  <si>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</si>
  <si>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</si>
  <si>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</si>
  <si>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</si>
  <si>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</si>
  <si>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</si>
  <si>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</si>
  <si>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</si>
  <si>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</si>
  <si>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</si>
  <si>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</si>
  <si>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</si>
  <si>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</si>
  <si>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</si>
  <si>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</si>
  <si>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</si>
  <si>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</si>
  <si>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</si>
  <si>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</si>
  <si>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</si>
  <si>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</si>
  <si>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</si>
  <si>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</si>
  <si>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</si>
  <si>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</si>
  <si>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</si>
  <si>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</si>
  <si>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</si>
  <si>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</si>
  <si>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</si>
  <si>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</si>
  <si>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</si>
  <si>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</si>
  <si>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</si>
  <si>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</si>
  <si>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</si>
  <si>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</si>
  <si>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</si>
  <si>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</si>
  <si>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</si>
  <si>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</si>
  <si>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</si>
  <si>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</si>
  <si>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</si>
  <si>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</si>
  <si>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</si>
  <si>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</si>
  <si>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</si>
  <si>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</si>
  <si>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</si>
  <si>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</si>
  <si>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</si>
  <si>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</si>
  <si>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</si>
  <si>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</si>
  <si>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</si>
  <si>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</si>
  <si>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</si>
  <si>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</si>
  <si>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</si>
  <si>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</si>
  <si>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</si>
  <si>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</si>
  <si>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</si>
  <si>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</si>
  <si>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</si>
  <si>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</si>
  <si>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</si>
  <si>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</si>
  <si>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</si>
  <si>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</si>
  <si>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</si>
  <si>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</si>
  <si>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</si>
  <si>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</si>
  <si>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</si>
  <si>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</si>
  <si>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</si>
  <si>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</si>
  <si>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</si>
  <si>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</si>
  <si>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</si>
  <si>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</si>
  <si>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</si>
  <si>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</si>
  <si>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</si>
  <si>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</si>
  <si>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</si>
  <si>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</si>
  <si>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</si>
  <si>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</si>
  <si>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</si>
  <si>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</si>
  <si>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</si>
  <si>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</si>
  <si>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</si>
  <si>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</si>
  <si>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</si>
  <si>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</si>
  <si>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</si>
  <si>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</si>
  <si>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</si>
  <si>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</si>
  <si>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</si>
  <si>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</si>
  <si>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</si>
  <si>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</si>
  <si>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</si>
  <si>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</si>
  <si>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</si>
  <si>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</si>
  <si>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</si>
  <si>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</si>
  <si>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</si>
  <si>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</si>
  <si>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</si>
  <si>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</si>
  <si>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</si>
  <si>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</si>
  <si>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</si>
  <si>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</si>
  <si>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</si>
  <si>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</si>
  <si>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</si>
  <si>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</si>
  <si>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</si>
  <si>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</si>
  <si>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</si>
  <si>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</si>
  <si>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</si>
  <si>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</si>
  <si>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</si>
  <si>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</si>
  <si>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</si>
  <si>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</si>
  <si>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</si>
  <si>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</si>
  <si>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</si>
  <si>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</si>
  <si>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</si>
  <si>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</si>
  <si>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</si>
  <si>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</si>
  <si>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</si>
  <si>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</si>
  <si>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</si>
  <si>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</si>
  <si>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</si>
  <si>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</si>
  <si>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</si>
  <si>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</si>
  <si>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</si>
  <si>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</si>
  <si>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</si>
  <si>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</si>
  <si>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</si>
  <si>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</si>
  <si>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</si>
  <si>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</si>
  <si>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</si>
  <si>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</si>
  <si>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</si>
  <si>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</si>
  <si>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</si>
  <si>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</si>
  <si>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</si>
  <si>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</si>
  <si>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</si>
  <si>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</si>
  <si>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</si>
  <si>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</si>
  <si>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</si>
  <si>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</si>
  <si>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</si>
  <si>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</si>
  <si>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</si>
  <si>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</si>
  <si>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</si>
  <si>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</si>
  <si>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</si>
  <si>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</si>
  <si>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</si>
  <si>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</si>
  <si>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</si>
  <si>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</si>
  <si>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</si>
  <si>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</si>
  <si>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</si>
  <si>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</si>
  <si>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</si>
  <si>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</si>
  <si>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</si>
  <si>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</si>
  <si>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</si>
  <si>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</si>
  <si>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</si>
  <si>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</si>
  <si>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</si>
  <si>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</si>
  <si>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</si>
  <si>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</si>
  <si>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</si>
  <si>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</si>
  <si>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</si>
  <si>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</si>
  <si>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</si>
  <si>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</si>
  <si>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</si>
  <si>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</si>
  <si>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</si>
  <si>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</si>
  <si>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</si>
  <si>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</si>
  <si>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</si>
  <si>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</si>
  <si>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</si>
  <si>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</si>
  <si>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</si>
  <si>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</si>
  <si>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</si>
  <si>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</si>
  <si>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</si>
  <si>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</si>
  <si>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</si>
  <si>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</si>
  <si>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</si>
  <si>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</si>
  <si>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</si>
  <si>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</si>
  <si>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</si>
  <si>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</si>
  <si>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</si>
  <si>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</si>
  <si>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</si>
  <si>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</si>
  <si>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</si>
  <si>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</si>
  <si>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</si>
  <si>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</si>
  <si>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</si>
  <si>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</si>
  <si>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</si>
  <si>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</si>
  <si>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</si>
  <si>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</si>
  <si>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</si>
  <si>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</si>
  <si>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</si>
  <si>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</si>
  <si>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</si>
  <si>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</si>
  <si>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</si>
  <si>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</si>
  <si>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</si>
  <si>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</si>
  <si>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</si>
  <si>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</si>
  <si>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</si>
  <si>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</si>
  <si>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</si>
  <si>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</si>
  <si>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</si>
  <si>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</si>
  <si>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</si>
  <si>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</si>
  <si>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</si>
  <si>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</si>
  <si>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</si>
  <si>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</si>
  <si>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</si>
  <si>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</si>
  <si>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</si>
  <si>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</si>
  <si>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</si>
  <si>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</si>
  <si>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</si>
  <si>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</si>
  <si>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</si>
  <si>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</si>
  <si>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</si>
  <si>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</si>
  <si>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</si>
  <si>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</si>
  <si>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</si>
  <si>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</si>
  <si>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</si>
  <si>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</si>
  <si>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</si>
  <si>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</si>
  <si>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</si>
  <si>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</si>
  <si>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</si>
  <si>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</si>
  <si>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</si>
  <si>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</si>
  <si>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</si>
  <si>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</si>
  <si>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</si>
  <si>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</si>
  <si>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</si>
  <si>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</si>
  <si>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</si>
  <si>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</si>
  <si>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</si>
  <si>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</si>
  <si>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</si>
  <si>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</si>
  <si>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</si>
  <si>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</si>
  <si>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</si>
  <si>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</si>
  <si>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</si>
  <si>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</si>
  <si>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</si>
  <si>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</si>
  <si>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</si>
  <si>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</si>
  <si>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</si>
  <si>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</si>
  <si>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</si>
  <si>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</si>
  <si>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</si>
  <si>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</si>
  <si>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</si>
  <si>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</si>
  <si>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</si>
  <si>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</si>
  <si>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</si>
  <si>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</si>
  <si>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</si>
  <si>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</si>
  <si>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</si>
  <si>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</si>
  <si>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</si>
  <si>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</si>
  <si>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</si>
  <si>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</si>
  <si>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</si>
  <si>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</si>
  <si>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</si>
  <si>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</si>
  <si>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</si>
  <si>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</si>
  <si>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</si>
  <si>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</si>
  <si>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</si>
  <si>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</si>
  <si>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</si>
  <si>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</si>
  <si>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</si>
  <si>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</si>
  <si>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</si>
  <si>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</si>
  <si>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</si>
  <si>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</si>
  <si>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</si>
  <si>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</si>
  <si>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</si>
  <si>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</si>
  <si>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</si>
  <si>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</si>
  <si>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</si>
  <si>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</si>
  <si>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</si>
  <si>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</si>
  <si>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</si>
  <si>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</si>
  <si>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</si>
  <si>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</si>
  <si>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</si>
  <si>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</si>
  <si>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</si>
  <si>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</si>
  <si>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</si>
  <si>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</si>
  <si>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</si>
  <si>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</si>
  <si>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</si>
  <si>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</si>
  <si>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</si>
  <si>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</si>
  <si>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</si>
  <si>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</si>
  <si>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</si>
  <si>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</si>
  <si>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</si>
  <si>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</si>
  <si>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</si>
  <si>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</si>
  <si>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</si>
  <si>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</si>
  <si>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</si>
  <si>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</si>
  <si>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</si>
  <si>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</si>
  <si>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</si>
  <si>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</si>
  <si>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</si>
  <si>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</si>
  <si>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</si>
  <si>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</si>
  <si>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</si>
  <si>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</si>
  <si>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</si>
  <si>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</si>
  <si>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</si>
  <si>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</si>
  <si>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</si>
  <si>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</si>
  <si>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</si>
  <si>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</si>
  <si>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</si>
  <si>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</si>
  <si>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</si>
  <si>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</si>
  <si>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</si>
  <si>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</si>
  <si>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</si>
  <si>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</si>
  <si>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</si>
  <si>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</si>
  <si>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</si>
  <si>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</si>
  <si>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</si>
  <si>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</si>
  <si>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</si>
  <si>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</si>
  <si>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</si>
  <si>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</si>
  <si>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</si>
  <si>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</si>
  <si>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</si>
  <si>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</si>
  <si>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</si>
  <si>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</si>
  <si>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</si>
  <si>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</si>
  <si>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</si>
  <si>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</si>
  <si>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</si>
  <si>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</si>
  <si>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</si>
  <si>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</si>
  <si>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</si>
  <si>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</si>
  <si>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</si>
  <si>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</si>
  <si>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</si>
  <si>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</si>
  <si>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</si>
  <si>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</si>
  <si>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</si>
  <si>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</si>
  <si>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</si>
  <si>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</si>
  <si>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</si>
  <si>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</si>
  <si>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</si>
  <si>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</si>
  <si>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</si>
  <si>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</si>
  <si>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</si>
  <si>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</si>
  <si>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</si>
  <si>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</si>
  <si>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</si>
  <si>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</si>
  <si>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</si>
  <si>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</si>
  <si>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</si>
  <si>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</si>
  <si>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</si>
  <si>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</si>
  <si>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</si>
  <si>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</si>
  <si>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</si>
  <si>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</si>
  <si>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</si>
  <si>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</si>
  <si>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</si>
  <si>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</si>
  <si>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</si>
  <si>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</si>
  <si>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</si>
  <si>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</si>
  <si>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</si>
  <si>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</si>
  <si>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</si>
  <si>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</si>
  <si>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</si>
  <si>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</si>
  <si>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</si>
  <si>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</si>
  <si>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</si>
  <si>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</si>
  <si>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</si>
  <si>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</si>
  <si>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</si>
  <si>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</si>
  <si>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</si>
  <si>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</si>
  <si>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</si>
  <si>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</si>
  <si>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</si>
  <si>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</si>
  <si>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</si>
  <si>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</si>
  <si>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</si>
  <si>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</si>
  <si>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</si>
  <si>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</si>
  <si>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</si>
  <si>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</si>
  <si>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</si>
  <si>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</si>
  <si>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</si>
  <si>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</si>
  <si>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</si>
  <si>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</si>
  <si>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</si>
  <si>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</si>
  <si>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</si>
  <si>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</si>
  <si>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</si>
  <si>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</si>
  <si>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</si>
  <si>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</si>
  <si>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</si>
  <si>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</si>
  <si>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</si>
  <si>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</si>
  <si>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</si>
  <si>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</si>
  <si>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</si>
  <si>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</si>
  <si>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</si>
  <si>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</si>
  <si>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</si>
  <si>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</si>
  <si>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</si>
  <si>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</si>
  <si>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</si>
  <si>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</si>
  <si>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</si>
  <si>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</si>
  <si>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</si>
  <si>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</si>
  <si>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</si>
  <si>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</si>
  <si>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</si>
  <si>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</si>
  <si>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</si>
  <si>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</si>
  <si>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</si>
  <si>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</si>
  <si>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</si>
  <si>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</si>
  <si>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</si>
  <si>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</si>
  <si>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</si>
  <si>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</si>
  <si>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</si>
  <si>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</si>
  <si>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</si>
  <si>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</si>
  <si>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</si>
  <si>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</si>
  <si>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</si>
  <si>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</si>
  <si>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</si>
  <si>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</si>
  <si>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</si>
  <si>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</si>
  <si>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</si>
  <si>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</si>
  <si>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</si>
  <si>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</si>
  <si>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</si>
  <si>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</si>
  <si>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</si>
  <si>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</si>
  <si>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</si>
  <si>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</si>
  <si>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</si>
  <si>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</si>
  <si>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</si>
  <si>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</si>
  <si>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</si>
  <si>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</si>
  <si>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</si>
  <si>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</si>
  <si>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</si>
  <si>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</si>
  <si>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</si>
  <si>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</si>
  <si>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</si>
  <si>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</si>
  <si>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</si>
  <si>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</si>
  <si>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</si>
  <si>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</si>
  <si>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</si>
  <si>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</si>
  <si>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</si>
  <si>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</si>
  <si>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</si>
  <si>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</si>
  <si>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</si>
  <si>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</si>
  <si>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</si>
  <si>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</si>
  <si>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</si>
  <si>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</si>
  <si>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</si>
  <si>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</si>
  <si>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</si>
  <si>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</si>
  <si>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</si>
  <si>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</si>
  <si>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</si>
  <si>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</si>
  <si>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</si>
  <si>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</si>
  <si>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</si>
  <si>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</si>
  <si>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</si>
  <si>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</si>
  <si>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</si>
  <si>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</si>
  <si>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</si>
  <si>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</si>
  <si>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</si>
  <si>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</si>
  <si>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</si>
  <si>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</si>
  <si>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</si>
  <si>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</si>
  <si>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</si>
  <si>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</si>
  <si>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</si>
  <si>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</si>
  <si>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</si>
  <si>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</si>
  <si>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</si>
  <si>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</si>
  <si>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</si>
  <si>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</si>
  <si>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</si>
  <si>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</si>
  <si>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</si>
  <si>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</si>
  <si>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</si>
  <si>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</si>
  <si>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</si>
  <si>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</si>
  <si>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</si>
  <si>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</si>
  <si>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</si>
  <si>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</si>
  <si>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</si>
  <si>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</si>
  <si>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</si>
  <si>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</si>
  <si>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</si>
  <si>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</si>
  <si>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</si>
  <si>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</si>
  <si>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</si>
  <si>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</si>
  <si>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</si>
  <si>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</si>
  <si>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</si>
  <si>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</si>
  <si>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</si>
  <si>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</si>
  <si>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</si>
  <si>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</si>
  <si>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</si>
  <si>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</si>
  <si>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</si>
  <si>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</si>
  <si>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</si>
  <si>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</si>
  <si>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</si>
  <si>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</si>
  <si>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</si>
  <si>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</si>
  <si>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</si>
  <si>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</si>
  <si>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</si>
  <si>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</si>
  <si>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</si>
  <si>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</si>
  <si>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</si>
  <si>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</si>
  <si>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</si>
  <si>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</si>
  <si>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</si>
  <si>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</si>
  <si>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</si>
  <si>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</si>
  <si>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</si>
  <si>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</si>
  <si>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</si>
  <si>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</si>
  <si>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</si>
  <si>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</si>
  <si>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</si>
  <si>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</si>
  <si>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</si>
  <si>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</si>
  <si>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</si>
  <si>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</si>
  <si>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</si>
  <si>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</si>
  <si>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</si>
  <si>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</si>
  <si>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</si>
  <si>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</si>
  <si>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</si>
  <si>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</si>
  <si>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</si>
  <si>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</si>
  <si>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</si>
  <si>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</si>
  <si>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</si>
  <si>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</si>
  <si>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</si>
  <si>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</si>
  <si>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</si>
  <si>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</si>
  <si>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</si>
  <si>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</si>
  <si>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</si>
  <si>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</si>
  <si>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</si>
  <si>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</si>
  <si>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</si>
  <si>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</si>
  <si>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</si>
  <si>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</si>
  <si>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</si>
  <si>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</si>
  <si>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</si>
  <si>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</si>
  <si>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</si>
  <si>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</si>
  <si>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</si>
  <si>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</si>
  <si>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</si>
  <si>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</si>
  <si>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</si>
  <si>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</si>
  <si>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</si>
  <si>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</si>
  <si>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</si>
  <si>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</si>
  <si>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</si>
  <si>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</si>
  <si>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</si>
  <si>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</si>
  <si>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</si>
  <si>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</si>
  <si>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</si>
  <si>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</si>
  <si>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</si>
  <si>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</si>
  <si>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</si>
  <si>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</si>
  <si>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</si>
  <si>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</si>
  <si>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</si>
  <si>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</si>
  <si>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</si>
  <si>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</si>
  <si>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</si>
  <si>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</si>
  <si>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</si>
  <si>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</si>
  <si>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</si>
  <si>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</si>
  <si>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</si>
  <si>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</si>
  <si>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</si>
  <si>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</si>
  <si>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</si>
  <si>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</si>
  <si>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</si>
  <si>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</si>
  <si>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</si>
  <si>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</si>
  <si>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</si>
  <si>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</si>
  <si>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</si>
  <si>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</si>
  <si>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</si>
  <si>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</si>
  <si>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</si>
  <si>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</si>
  <si>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</si>
  <si>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</si>
  <si>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</si>
  <si>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</si>
  <si>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</si>
  <si>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</si>
  <si>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</si>
  <si>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</si>
  <si>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</si>
  <si>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</si>
  <si>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</si>
  <si>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</si>
  <si>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</si>
  <si>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</si>
  <si>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</si>
  <si>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</si>
  <si>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</si>
  <si>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</si>
  <si>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</si>
  <si>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</si>
  <si>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</si>
  <si>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</si>
  <si>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</si>
  <si>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</si>
  <si>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</si>
  <si>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</si>
  <si>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</si>
  <si>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</si>
  <si>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</si>
  <si>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</si>
  <si>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</si>
  <si>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</si>
  <si>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</si>
  <si>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</si>
  <si>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</si>
  <si>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</si>
  <si>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</si>
  <si>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</si>
  <si>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</si>
  <si>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</si>
  <si>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</si>
  <si>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</si>
  <si>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</si>
  <si>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</si>
  <si>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</si>
  <si>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</si>
  <si>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</si>
  <si>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</si>
  <si>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</si>
  <si>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</si>
  <si>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</si>
  <si>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</si>
  <si>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</si>
  <si>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</si>
  <si>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</si>
  <si>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</si>
  <si>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</si>
  <si>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</si>
  <si>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</si>
  <si>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</si>
  <si>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</si>
  <si>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</si>
  <si>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</si>
  <si>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</si>
  <si>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</si>
  <si>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</si>
  <si>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</si>
  <si>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</si>
  <si>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</si>
  <si>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</si>
  <si>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</si>
  <si>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</si>
  <si>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</si>
  <si>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</si>
  <si>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</si>
  <si>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</si>
  <si>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</si>
  <si>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</si>
  <si>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</si>
  <si>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</si>
  <si>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</si>
  <si>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</si>
  <si>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</si>
  <si>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</si>
  <si>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</si>
  <si>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</si>
  <si>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</si>
  <si>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</si>
  <si>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</si>
  <si>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</si>
  <si>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</si>
  <si>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</si>
  <si>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</si>
  <si>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</si>
  <si>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</si>
  <si>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</si>
  <si>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</si>
  <si>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</si>
  <si>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</si>
  <si>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</si>
  <si>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</si>
  <si>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</si>
  <si>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</si>
  <si>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</si>
  <si>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</si>
  <si>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</si>
  <si>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</si>
  <si>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</si>
  <si>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</si>
  <si>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</si>
  <si>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</si>
  <si>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</si>
  <si>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</si>
  <si>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</si>
  <si>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</si>
  <si>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</si>
  <si>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</si>
  <si>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</si>
  <si>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</si>
  <si>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</si>
  <si>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</si>
  <si>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</si>
  <si>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</si>
  <si>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</si>
  <si>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</si>
  <si>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</si>
  <si>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</si>
  <si>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</si>
  <si>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</si>
  <si>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</si>
  <si>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</si>
  <si>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</si>
  <si>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</si>
  <si>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</si>
  <si>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</si>
  <si>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</si>
  <si>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</si>
  <si>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</si>
  <si>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</si>
  <si>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</si>
  <si>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</si>
  <si>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</si>
  <si>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</si>
  <si>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</si>
  <si>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</si>
  <si>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</si>
  <si>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</si>
  <si>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</si>
  <si>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</si>
  <si>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</si>
  <si>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</si>
  <si>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</si>
  <si>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</si>
  <si>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</si>
  <si>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</si>
  <si>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</si>
  <si>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</si>
  <si>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</si>
  <si>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</si>
  <si>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</si>
  <si>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</si>
  <si>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</si>
  <si>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</si>
  <si>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</si>
  <si>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</si>
  <si>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</si>
  <si>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</si>
  <si>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</si>
  <si>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</si>
  <si>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</si>
  <si>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</si>
  <si>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</si>
  <si>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</si>
  <si>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</si>
  <si>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</si>
  <si>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</si>
  <si>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</si>
  <si>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</si>
  <si>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</si>
  <si>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</si>
  <si>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</si>
  <si>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</si>
  <si>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</si>
  <si>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</si>
  <si>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</si>
  <si>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</si>
  <si>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</si>
  <si>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</si>
  <si>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</si>
  <si>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</si>
  <si>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</si>
  <si>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</si>
  <si>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</si>
  <si>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</si>
  <si>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</si>
  <si>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</si>
  <si>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</si>
  <si>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</si>
  <si>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</si>
  <si>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</si>
  <si>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</si>
  <si>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</si>
  <si>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</si>
  <si>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</si>
  <si>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</si>
  <si>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</si>
  <si>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</si>
  <si>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</si>
  <si>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</si>
  <si>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</si>
  <si>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</si>
  <si>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</si>
  <si>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</si>
  <si>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</si>
  <si>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</si>
  <si>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</si>
  <si>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</si>
  <si>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</si>
  <si>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</si>
  <si>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</si>
  <si>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</si>
  <si>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</si>
  <si>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</si>
  <si>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</si>
  <si>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</si>
  <si>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</si>
  <si>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</si>
  <si>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</si>
  <si>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</si>
  <si>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</si>
  <si>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</si>
  <si>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</si>
  <si>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</si>
  <si>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</si>
  <si>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</si>
  <si>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</si>
  <si>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</si>
  <si>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</si>
  <si>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</si>
  <si>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</si>
  <si>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</si>
  <si>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</si>
  <si>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</si>
  <si>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</si>
  <si>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</si>
  <si>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</si>
  <si>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</si>
  <si>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</si>
  <si>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</si>
  <si>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</si>
  <si>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</si>
  <si>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</si>
  <si>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</si>
  <si>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</si>
  <si>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</si>
  <si>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</si>
  <si>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</si>
  <si>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</si>
  <si>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</si>
  <si>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</si>
  <si>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</si>
  <si>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</si>
  <si>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</si>
  <si>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</si>
  <si>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</si>
  <si>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</si>
  <si>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</si>
  <si>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</si>
  <si>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</si>
  <si>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</si>
  <si>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</si>
  <si>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</si>
  <si>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</si>
  <si>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</si>
  <si>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</si>
  <si>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</si>
  <si>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</si>
  <si>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</si>
  <si>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</si>
  <si>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</si>
  <si>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</si>
  <si>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</si>
  <si>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</si>
  <si>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</si>
  <si>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</si>
  <si>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</si>
  <si>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</si>
  <si>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</si>
  <si>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</si>
  <si>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</si>
  <si>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</si>
  <si>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</si>
  <si>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</si>
  <si>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</si>
  <si>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</si>
  <si>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</si>
  <si>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</si>
  <si>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</si>
  <si>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</si>
  <si>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</si>
  <si>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</si>
  <si>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</si>
  <si>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</si>
  <si>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</si>
  <si>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</si>
  <si>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</si>
  <si>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</si>
  <si>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</si>
  <si>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</si>
  <si>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</si>
  <si>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</si>
  <si>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</si>
  <si>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</si>
  <si>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</si>
  <si>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</si>
  <si>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</si>
  <si>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</si>
  <si>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</si>
  <si>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</si>
  <si>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</si>
  <si>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</si>
  <si>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</si>
  <si>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</si>
  <si>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</si>
  <si>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</si>
  <si>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</si>
  <si>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</si>
  <si>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</si>
  <si>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</si>
  <si>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</si>
  <si>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</si>
  <si>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</si>
  <si>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</si>
  <si>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</si>
  <si>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</si>
  <si>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</si>
  <si>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</si>
  <si>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</si>
  <si>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</si>
  <si>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</si>
  <si>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</si>
  <si>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</si>
  <si>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</si>
  <si>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</si>
  <si>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</si>
  <si>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</si>
  <si>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</si>
  <si>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</si>
  <si>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</si>
  <si>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</si>
  <si>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</si>
  <si>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</si>
  <si>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</si>
  <si>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</si>
  <si>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</si>
  <si>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</si>
  <si>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</si>
  <si>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</si>
  <si>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</si>
  <si>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</si>
  <si>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</si>
  <si>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</si>
  <si>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</si>
  <si>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</si>
  <si>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</si>
  <si>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</si>
  <si>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</si>
  <si>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</si>
  <si>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</si>
  <si>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</si>
  <si>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</si>
  <si>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</si>
  <si>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</si>
  <si>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</si>
  <si>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</si>
  <si>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</si>
  <si>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</si>
  <si>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</si>
  <si>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</si>
  <si>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</si>
  <si>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</si>
  <si>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</si>
  <si>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</si>
  <si>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</si>
  <si>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</si>
  <si>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</si>
  <si>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</si>
  <si>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</si>
  <si>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</si>
  <si>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</si>
  <si>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</si>
  <si>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</si>
  <si>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</si>
  <si>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</si>
  <si>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</si>
  <si>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</si>
  <si>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</si>
  <si>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</si>
  <si>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</si>
  <si>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</si>
  <si>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</si>
  <si>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</si>
  <si>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</si>
  <si>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</si>
  <si>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</si>
  <si>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</si>
  <si>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</si>
  <si>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</si>
  <si>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</si>
  <si>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</si>
  <si>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</si>
  <si>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</si>
  <si>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</si>
  <si>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</si>
  <si>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</si>
  <si>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</si>
  <si>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</si>
  <si>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</si>
  <si>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</si>
  <si>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</si>
  <si>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</si>
  <si>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</si>
  <si>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</si>
  <si>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</si>
  <si>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</si>
  <si>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</si>
  <si>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</si>
  <si>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</si>
  <si>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</si>
  <si>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</si>
  <si>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</si>
  <si>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</si>
  <si>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</si>
  <si>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</si>
  <si>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</si>
  <si>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</si>
  <si>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</si>
  <si>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</si>
  <si>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</si>
  <si>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</si>
  <si>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</si>
  <si>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</si>
  <si>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</si>
  <si>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</si>
  <si>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</si>
  <si>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</si>
  <si>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</si>
  <si>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</si>
  <si>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</si>
  <si>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</si>
  <si>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</si>
  <si>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</si>
  <si>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</si>
  <si>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</si>
  <si>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</si>
  <si>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</si>
  <si>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</si>
  <si>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</si>
  <si>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</si>
  <si>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</si>
  <si>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</si>
  <si>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</si>
  <si>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</si>
  <si>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</si>
  <si>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</si>
  <si>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</si>
  <si>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</si>
  <si>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</si>
  <si>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</si>
  <si>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</si>
  <si>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</si>
  <si>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</si>
  <si>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</si>
  <si>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</si>
  <si>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</si>
  <si>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</si>
  <si>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</si>
  <si>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</si>
  <si>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</si>
  <si>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</si>
  <si>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</si>
  <si>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</si>
  <si>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</si>
  <si>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</si>
  <si>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</si>
  <si>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</si>
  <si>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</si>
  <si>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</si>
  <si>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</si>
  <si>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</si>
  <si>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</si>
  <si>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</si>
  <si>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</si>
  <si>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</si>
  <si>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</si>
  <si>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</si>
  <si>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</si>
  <si>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</si>
  <si>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</si>
  <si>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</si>
  <si>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</si>
  <si>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</si>
  <si>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</si>
  <si>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</si>
  <si>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</si>
  <si>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</si>
  <si>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</si>
  <si>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</si>
  <si>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</si>
  <si>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</si>
  <si>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</si>
  <si>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</si>
  <si>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</si>
  <si>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</si>
  <si>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</si>
  <si>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</si>
  <si>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</si>
  <si>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</si>
  <si>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</si>
  <si>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</si>
  <si>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</si>
  <si>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</si>
  <si>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</si>
  <si>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</si>
  <si>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</si>
  <si>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</si>
  <si>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</si>
  <si>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</si>
  <si>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</si>
  <si>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</si>
  <si>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</si>
  <si>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</si>
  <si>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</si>
  <si>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</si>
  <si>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</si>
  <si>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</si>
  <si>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</si>
  <si>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</si>
  <si>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</si>
  <si>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</si>
  <si>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</si>
  <si>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</si>
  <si>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</si>
  <si>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</si>
  <si>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</si>
  <si>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</si>
  <si>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</si>
  <si>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</si>
  <si>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</si>
  <si>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</si>
  <si>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</si>
  <si>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</si>
  <si>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</si>
  <si>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</si>
  <si>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</si>
  <si>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</si>
  <si>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</si>
  <si>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</si>
  <si>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</si>
  <si>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</si>
  <si>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</si>
  <si>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</si>
  <si>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</si>
  <si>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</si>
  <si>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</si>
  <si>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</si>
  <si>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</si>
  <si>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</si>
  <si>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</si>
  <si>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</si>
  <si>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</si>
  <si>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</si>
  <si>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</si>
  <si>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</si>
  <si>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</si>
  <si>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</si>
  <si>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</si>
  <si>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</si>
  <si>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</si>
  <si>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</si>
  <si>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</si>
  <si>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</si>
  <si>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</si>
  <si>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</si>
  <si>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</si>
  <si>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</si>
  <si>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</si>
  <si>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</si>
  <si>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</si>
  <si>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</si>
  <si>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</si>
  <si>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</si>
  <si>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</si>
  <si>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</si>
  <si>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</si>
  <si>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</si>
  <si>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</si>
  <si>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</si>
  <si>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</si>
  <si>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</si>
  <si>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</si>
  <si>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</si>
  <si>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</si>
  <si>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</si>
  <si>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</si>
  <si>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</si>
  <si>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</si>
  <si>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</si>
  <si>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</si>
  <si>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</si>
  <si>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</si>
  <si>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</si>
  <si>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</si>
  <si>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</si>
  <si>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</si>
  <si>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</si>
  <si>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</si>
  <si>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</si>
  <si>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</si>
  <si>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</si>
  <si>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</si>
  <si>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</si>
  <si>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</si>
  <si>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</si>
  <si>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</si>
  <si>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</si>
  <si>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</si>
  <si>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</si>
  <si>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</si>
  <si>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</si>
  <si>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</si>
  <si>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</si>
  <si>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</si>
  <si>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</si>
  <si>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</si>
  <si>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</si>
  <si>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</si>
  <si>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</si>
  <si>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</si>
  <si>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</si>
  <si>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</si>
  <si>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</si>
  <si>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</si>
  <si>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</si>
  <si>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</si>
  <si>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</si>
  <si>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</si>
  <si>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</si>
  <si>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</si>
  <si>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</si>
  <si>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</si>
  <si>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</si>
  <si>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</si>
  <si>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</si>
  <si>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</si>
  <si>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</si>
  <si>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</si>
  <si>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</si>
  <si>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</si>
  <si>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</si>
  <si>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</si>
  <si>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</si>
  <si>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</si>
  <si>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</si>
  <si>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</si>
  <si>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</si>
  <si>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</si>
  <si>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</si>
  <si>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</si>
  <si>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</si>
  <si>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</si>
  <si>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</si>
  <si>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</si>
  <si>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</si>
  <si>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</si>
  <si>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</si>
  <si>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</si>
  <si>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</si>
  <si>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</si>
  <si>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</si>
  <si>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</si>
  <si>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</si>
  <si>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</si>
  <si>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</si>
  <si>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</si>
  <si>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</si>
  <si>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</si>
  <si>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</si>
  <si>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</si>
  <si>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</si>
  <si>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</si>
  <si>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</si>
  <si>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</si>
  <si>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</si>
  <si>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</si>
  <si>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</si>
  <si>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</si>
  <si>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</si>
  <si>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</si>
  <si>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</si>
  <si>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</si>
  <si>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</si>
  <si>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</si>
  <si>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</si>
  <si>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</si>
  <si>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</si>
  <si>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</si>
  <si>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</si>
  <si>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</si>
  <si>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</si>
  <si>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</si>
  <si>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</si>
  <si>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</si>
  <si>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</si>
  <si>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</si>
  <si>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</si>
  <si>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</si>
  <si>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</si>
  <si>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</si>
  <si>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</si>
  <si>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</si>
  <si>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</si>
  <si>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</si>
  <si>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</si>
  <si>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</si>
  <si>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</si>
  <si>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</si>
  <si>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</si>
  <si>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</si>
  <si>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</si>
  <si>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</si>
  <si>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</si>
  <si>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</si>
  <si>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</si>
  <si>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</si>
  <si>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</si>
  <si>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</si>
  <si>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</si>
  <si>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</si>
  <si>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</si>
  <si>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</si>
  <si>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</si>
  <si>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</si>
  <si>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</si>
  <si>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</si>
  <si>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</si>
  <si>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</si>
  <si>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</si>
  <si>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</si>
  <si>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</si>
  <si>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</si>
  <si>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</si>
  <si>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</si>
  <si>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</si>
  <si>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</si>
  <si>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</si>
  <si>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</si>
  <si>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</si>
  <si>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</si>
  <si>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</si>
  <si>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</si>
  <si>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</si>
  <si>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</si>
  <si>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</si>
  <si>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</si>
  <si>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</si>
  <si>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</si>
  <si>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</si>
  <si>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</si>
  <si>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</si>
  <si>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</si>
  <si>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</si>
  <si>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</si>
  <si>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</si>
  <si>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</si>
  <si>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</si>
  <si>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</si>
  <si>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</si>
  <si>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</si>
  <si>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</si>
  <si>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</si>
  <si>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</si>
  <si>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</si>
  <si>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</si>
  <si>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</si>
  <si>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</si>
  <si>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</si>
  <si>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</si>
  <si>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</si>
  <si>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</si>
  <si>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</si>
  <si>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</si>
  <si>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</si>
  <si>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</si>
  <si>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</si>
  <si>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</si>
  <si>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</si>
  <si>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</si>
  <si>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</si>
  <si>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</si>
  <si>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</si>
  <si>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</si>
  <si>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</si>
  <si>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</si>
  <si>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</si>
  <si>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</si>
  <si>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</si>
  <si>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</si>
  <si>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</si>
  <si>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</si>
  <si>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</si>
  <si>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</si>
  <si>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</si>
  <si>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</si>
  <si>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</si>
  <si>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</si>
  <si>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</si>
  <si>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</si>
  <si>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</si>
  <si>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</si>
  <si>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</si>
  <si>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</si>
  <si>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</si>
  <si>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</si>
  <si>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</si>
  <si>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</si>
  <si>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</si>
  <si>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</si>
  <si>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</si>
  <si>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</si>
  <si>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</si>
  <si>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</si>
  <si>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</si>
  <si>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</si>
  <si>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</si>
  <si>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</si>
  <si>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</si>
  <si>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</si>
  <si>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</si>
  <si>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</si>
  <si>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</si>
  <si>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</si>
  <si>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</si>
  <si>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</si>
  <si>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</si>
  <si>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</si>
  <si>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</si>
  <si>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</si>
  <si>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</si>
  <si>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</si>
  <si>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</si>
  <si>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</si>
  <si>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</si>
  <si>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</si>
  <si>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</si>
  <si>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</si>
  <si>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</si>
  <si>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</si>
  <si>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</si>
  <si>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</si>
  <si>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</si>
  <si>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</si>
  <si>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</si>
  <si>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</si>
  <si>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</si>
  <si>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</si>
  <si>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</si>
  <si>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</si>
  <si>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</si>
  <si>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</si>
  <si>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</si>
  <si>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</si>
  <si>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</si>
  <si>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</si>
  <si>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</si>
  <si>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</si>
  <si>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</si>
  <si>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</si>
  <si>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</si>
  <si>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</si>
  <si>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</si>
  <si>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</si>
  <si>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</si>
  <si>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</si>
  <si>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</si>
  <si>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</si>
  <si>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</si>
  <si>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</si>
  <si>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</si>
  <si>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</si>
  <si>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</si>
  <si>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</si>
  <si>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</si>
  <si>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</si>
  <si>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</si>
  <si>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</si>
  <si>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</si>
  <si>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</si>
  <si>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</si>
  <si>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</si>
  <si>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</si>
  <si>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</si>
  <si>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</si>
  <si>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</si>
  <si>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</si>
  <si>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</si>
  <si>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</si>
  <si>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</si>
  <si>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</si>
  <si>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</si>
  <si>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</si>
  <si>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</si>
  <si>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</si>
  <si>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</si>
  <si>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</si>
  <si>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</si>
  <si>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</si>
  <si>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</si>
  <si>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</si>
  <si>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</si>
  <si>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</si>
  <si>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</si>
  <si>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</si>
  <si>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</si>
  <si>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</si>
  <si>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</si>
  <si>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</si>
  <si>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</si>
  <si>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</si>
  <si>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</si>
  <si>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</si>
  <si>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</si>
  <si>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</si>
  <si>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</si>
  <si>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</si>
  <si>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</si>
  <si>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</si>
  <si>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</si>
  <si>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</si>
  <si>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</si>
  <si>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</si>
  <si>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</si>
  <si>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</si>
  <si>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</si>
  <si>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</si>
  <si>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</si>
  <si>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</si>
  <si>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</si>
  <si>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</si>
  <si>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</si>
  <si>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</si>
  <si>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</si>
  <si>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</si>
  <si>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</si>
  <si>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</si>
  <si>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</si>
  <si>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</si>
  <si>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</si>
  <si>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</si>
  <si>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</si>
  <si>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</si>
  <si>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</si>
  <si>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</si>
  <si>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</si>
  <si>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</si>
  <si>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</si>
  <si>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</si>
  <si>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</si>
  <si>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</si>
  <si>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</si>
  <si>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</si>
  <si>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</si>
  <si>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</si>
  <si>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</si>
  <si>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</si>
  <si>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</si>
  <si>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</si>
  <si>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</si>
  <si>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</si>
  <si>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</si>
  <si>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</si>
  <si>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</si>
  <si>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</si>
  <si>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</si>
  <si>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</si>
  <si>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</si>
  <si>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</si>
  <si>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</si>
  <si>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</si>
  <si>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</si>
  <si>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</si>
  <si>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</si>
  <si>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</si>
  <si>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</si>
  <si>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</si>
  <si>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</si>
  <si>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</si>
  <si>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</si>
  <si>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</si>
  <si>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</si>
  <si>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</si>
  <si>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</si>
  <si>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</si>
  <si>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</si>
  <si>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</si>
  <si>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</si>
  <si>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</si>
  <si>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</si>
  <si>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</si>
  <si>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</si>
  <si>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</si>
  <si>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</si>
  <si>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</si>
  <si>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</si>
  <si>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</si>
  <si>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</si>
  <si>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</si>
  <si>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</si>
  <si>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</si>
  <si>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</si>
  <si>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</si>
  <si>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</si>
  <si>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</si>
  <si>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</si>
  <si>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</si>
  <si>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</si>
  <si>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</si>
  <si>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</si>
  <si>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</si>
  <si>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</si>
  <si>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</si>
  <si>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</si>
  <si>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</si>
  <si>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</si>
  <si>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</si>
  <si>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</si>
  <si>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</si>
  <si>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</si>
  <si>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</si>
  <si>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</si>
  <si>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</si>
  <si>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</si>
  <si>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</si>
  <si>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</si>
  <si>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</si>
  <si>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</si>
  <si>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</si>
  <si>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</si>
  <si>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</si>
  <si>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</si>
  <si>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</si>
  <si>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</si>
  <si>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</si>
  <si>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</si>
  <si>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</si>
  <si>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</si>
  <si>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</si>
  <si>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</si>
  <si>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</si>
  <si>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</si>
  <si>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</si>
  <si>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</si>
  <si>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</si>
  <si>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</si>
  <si>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</si>
  <si>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</si>
  <si>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</si>
  <si>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</si>
  <si>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</si>
  <si>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</si>
  <si>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</si>
  <si>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</si>
  <si>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</si>
  <si>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</si>
  <si>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</si>
  <si>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</si>
  <si>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</si>
  <si>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</si>
  <si>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</si>
  <si>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</si>
  <si>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</si>
  <si>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</si>
  <si>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</si>
  <si>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</si>
  <si>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</si>
  <si>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</si>
  <si>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</si>
  <si>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</si>
  <si>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</si>
  <si>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</si>
  <si>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</si>
  <si>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</si>
  <si>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</si>
  <si>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</si>
  <si>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</si>
  <si>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</si>
  <si>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</si>
  <si>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</si>
  <si>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</si>
  <si>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</si>
  <si>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</si>
  <si>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</si>
  <si>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</si>
  <si>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</si>
  <si>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</si>
  <si>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</si>
  <si>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</si>
  <si>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</si>
  <si>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</si>
  <si>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</si>
  <si>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</si>
  <si>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</si>
  <si>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</si>
  <si>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</si>
  <si>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</si>
  <si>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</si>
  <si>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</si>
  <si>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</si>
  <si>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</si>
  <si>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</si>
  <si>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</si>
  <si>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</si>
  <si>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</si>
  <si>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</si>
  <si>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</si>
  <si>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</si>
  <si>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</si>
  <si>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</si>
  <si>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</si>
  <si>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</si>
  <si>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</si>
  <si>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</si>
  <si>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</si>
  <si>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</si>
  <si>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</si>
  <si>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</si>
  <si>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</si>
  <si>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</si>
  <si>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</si>
  <si>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</si>
  <si>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</si>
  <si>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</si>
  <si>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</si>
  <si>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</si>
  <si>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</si>
  <si>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</si>
  <si>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</si>
  <si>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</si>
  <si>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</si>
  <si>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</si>
  <si>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</si>
  <si>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</si>
  <si>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</si>
  <si>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</si>
  <si>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</si>
  <si>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</si>
  <si>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</si>
  <si>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</si>
  <si>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</si>
  <si>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</si>
  <si>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</si>
  <si>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</si>
  <si>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</si>
  <si>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</si>
  <si>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</si>
  <si>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</si>
  <si>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</si>
  <si>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</si>
  <si>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</si>
  <si>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</si>
  <si>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</si>
  <si>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</si>
  <si>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</si>
  <si>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</si>
  <si>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</si>
  <si>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</si>
  <si>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</si>
  <si>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</si>
  <si>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</si>
  <si>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</si>
  <si>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</si>
  <si>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</si>
  <si>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</si>
  <si>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</si>
  <si>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</si>
  <si>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</si>
  <si>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</si>
  <si>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</si>
  <si>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</si>
  <si>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</si>
  <si>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</si>
  <si>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</si>
  <si>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</si>
  <si>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</si>
  <si>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</si>
  <si>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</si>
  <si>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</si>
  <si>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</si>
  <si>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</si>
  <si>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</si>
  <si>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</si>
  <si>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</si>
  <si>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</si>
  <si>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</si>
  <si>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</si>
  <si>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</si>
  <si>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</si>
  <si>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</si>
  <si>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</si>
  <si>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</si>
  <si>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</si>
  <si>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</si>
  <si>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</si>
  <si>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</si>
  <si>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</si>
  <si>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</si>
  <si>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</si>
  <si>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</si>
  <si>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</si>
  <si>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</si>
  <si>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</si>
  <si>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</si>
  <si>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</si>
  <si>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</si>
  <si>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</si>
  <si>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</si>
  <si>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</si>
  <si>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</si>
  <si>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</si>
  <si>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</si>
  <si>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</si>
  <si>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</si>
  <si>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</si>
  <si>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</si>
  <si>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</si>
  <si>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</si>
  <si>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</si>
  <si>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</si>
  <si>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</si>
  <si>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</si>
  <si>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</si>
  <si>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</si>
  <si>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</si>
  <si>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</si>
  <si>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</si>
  <si>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</si>
  <si>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</si>
  <si>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</si>
  <si>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</si>
  <si>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</si>
  <si>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</si>
  <si>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</si>
  <si>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</si>
  <si>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</si>
  <si>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</si>
  <si>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</si>
  <si>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</si>
  <si>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</si>
  <si>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</si>
  <si>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</si>
  <si>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</si>
  <si>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</si>
  <si>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</si>
  <si>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</si>
  <si>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</si>
  <si>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</si>
  <si>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</si>
  <si>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</si>
  <si>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</si>
  <si>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</si>
  <si>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</si>
  <si>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</si>
  <si>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</si>
  <si>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</si>
  <si>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</si>
  <si>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</si>
  <si>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</si>
  <si>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</si>
  <si>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</si>
  <si>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</si>
  <si>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</si>
  <si>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</si>
  <si>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</si>
  <si>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</si>
  <si>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</si>
  <si>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</si>
  <si>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</si>
  <si>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</si>
  <si>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</si>
  <si>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</si>
  <si>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</si>
  <si>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</si>
  <si>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</si>
  <si>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</si>
  <si>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</si>
  <si>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</si>
  <si>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</si>
  <si>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</si>
  <si>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</si>
  <si>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</si>
  <si>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</si>
  <si>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</si>
  <si>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</si>
  <si>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</si>
  <si>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</si>
  <si>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</si>
  <si>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</si>
  <si>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</si>
  <si>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</si>
  <si>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</si>
  <si>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</si>
  <si>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</si>
  <si>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</si>
  <si>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</si>
  <si>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</si>
  <si>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</si>
  <si>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</si>
  <si>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</si>
  <si>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</si>
  <si>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</si>
  <si>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</si>
  <si>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</si>
  <si>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</si>
  <si>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</si>
  <si>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</si>
  <si>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</si>
  <si>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</si>
  <si>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</si>
  <si>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</si>
  <si>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</si>
  <si>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</si>
  <si>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</si>
  <si>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</si>
  <si>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</si>
  <si>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</si>
  <si>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</si>
  <si>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</si>
  <si>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</si>
  <si>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</si>
  <si>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</si>
  <si>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</si>
  <si>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</si>
  <si>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</si>
  <si>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</si>
  <si>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</si>
  <si>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</si>
  <si>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</si>
  <si>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</si>
  <si>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</si>
  <si>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</si>
  <si>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</si>
  <si>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</si>
  <si>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</si>
  <si>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</si>
  <si>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</si>
  <si>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</si>
  <si>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</si>
  <si>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</si>
  <si>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</si>
  <si>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</si>
  <si>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</si>
  <si>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</si>
  <si>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</si>
  <si>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</si>
  <si>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</si>
  <si>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</si>
  <si>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</si>
  <si>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</si>
  <si>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</si>
  <si>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</si>
  <si>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</si>
  <si>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</si>
  <si>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</si>
  <si>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</si>
  <si>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</si>
  <si>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</si>
  <si>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</si>
  <si>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</si>
  <si>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</si>
  <si>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</si>
  <si>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</si>
  <si>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</si>
  <si>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</si>
  <si>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</si>
  <si>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</si>
  <si>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</si>
  <si>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</si>
  <si>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</si>
  <si>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</si>
  <si>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</si>
  <si>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</si>
  <si>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</si>
  <si>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</si>
  <si>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</si>
  <si>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</si>
  <si>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</si>
  <si>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</si>
  <si>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</si>
  <si>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</si>
  <si>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</si>
  <si>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</si>
  <si>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</si>
  <si>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</si>
  <si>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</si>
  <si>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</si>
  <si>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</si>
  <si>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</si>
  <si>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</si>
  <si>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</si>
  <si>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</si>
  <si>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</si>
  <si>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</si>
  <si>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</si>
  <si>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</si>
  <si>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</si>
  <si>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</si>
  <si>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</si>
  <si>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</si>
  <si>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</si>
  <si>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</si>
  <si>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</si>
  <si>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</si>
  <si>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</si>
  <si>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</si>
  <si>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</si>
  <si>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</si>
  <si>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</si>
  <si>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</si>
  <si>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</si>
  <si>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</si>
  <si>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</si>
  <si>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</si>
  <si>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</si>
  <si>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</si>
  <si>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</si>
  <si>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</si>
  <si>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</si>
  <si>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</si>
  <si>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</si>
  <si>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</si>
  <si>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</si>
  <si>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</si>
  <si>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</si>
  <si>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</si>
  <si>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</si>
  <si>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</si>
  <si>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</si>
  <si>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</si>
  <si>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</si>
  <si>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</si>
  <si>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</si>
  <si>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</si>
  <si>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</si>
  <si>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</si>
  <si>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</si>
  <si>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</si>
  <si>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</si>
  <si>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</si>
  <si>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</si>
  <si>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</si>
  <si>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</si>
  <si>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</si>
  <si>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</si>
  <si>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</si>
  <si>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</si>
  <si>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</si>
  <si>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</si>
  <si>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</si>
  <si>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</si>
  <si>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</si>
  <si>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</si>
  <si>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</si>
  <si>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</si>
  <si>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</si>
  <si>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</si>
  <si>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</si>
  <si>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</si>
  <si>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</si>
  <si>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</si>
  <si>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</si>
  <si>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</si>
  <si>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</si>
  <si>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</si>
  <si>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</si>
  <si>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</si>
  <si>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</si>
  <si>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</si>
  <si>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</si>
  <si>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</si>
  <si>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</si>
  <si>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</si>
  <si>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</si>
  <si>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</si>
  <si>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</si>
  <si>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</si>
  <si>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</si>
  <si>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</si>
  <si>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</si>
  <si>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</si>
  <si>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</si>
  <si>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</si>
  <si>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</si>
  <si>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</si>
  <si>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</si>
  <si>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</si>
  <si>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</si>
  <si>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</si>
  <si>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</si>
  <si>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</si>
  <si>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</si>
  <si>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</si>
  <si>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</si>
  <si>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</si>
  <si>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</si>
  <si>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</si>
  <si>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</si>
  <si>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</si>
  <si>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</si>
  <si>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</si>
  <si>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</si>
  <si>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</si>
  <si>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</si>
  <si>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</si>
  <si>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</si>
  <si>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</si>
  <si>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</si>
  <si>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</si>
  <si>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</si>
  <si>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</si>
  <si>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</si>
  <si>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</si>
  <si>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</si>
  <si>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</si>
  <si>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</si>
  <si>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</si>
  <si>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</si>
  <si>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</si>
  <si>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</si>
  <si>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</si>
  <si>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</si>
  <si>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</si>
  <si>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</si>
  <si>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</si>
  <si>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</si>
  <si>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</si>
  <si>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</si>
  <si>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</si>
  <si>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</si>
  <si>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</si>
  <si>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</si>
  <si>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</si>
  <si>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</si>
  <si>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</si>
  <si>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</si>
  <si>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</si>
  <si>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</si>
  <si>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</si>
  <si>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</si>
  <si>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</si>
  <si>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</si>
  <si>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</si>
  <si>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</si>
  <si>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</si>
  <si>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</si>
  <si>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</si>
  <si>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</si>
  <si>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</si>
  <si>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</si>
  <si>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</si>
  <si>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</si>
  <si>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</si>
  <si>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</si>
  <si>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</si>
  <si>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</si>
  <si>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</si>
  <si>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</si>
  <si>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</si>
  <si>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</si>
  <si>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</si>
  <si>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</si>
  <si>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</si>
  <si>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</si>
  <si>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</si>
  <si>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</si>
  <si>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</si>
  <si>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</si>
  <si>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</si>
  <si>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</si>
  <si>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</si>
  <si>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</si>
  <si>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</si>
  <si>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</si>
  <si>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</si>
  <si>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</si>
  <si>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</si>
  <si>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</si>
  <si>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</si>
  <si>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</si>
  <si>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</si>
  <si>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</si>
  <si>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</si>
  <si>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</si>
  <si>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</si>
  <si>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</si>
  <si>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</si>
  <si>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</si>
  <si>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</si>
  <si>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</si>
  <si>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</si>
  <si>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</si>
  <si>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</si>
  <si>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</si>
  <si>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</si>
  <si>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</si>
  <si>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</si>
  <si>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</si>
  <si>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</si>
  <si>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</si>
  <si>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</si>
  <si>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</si>
  <si>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</si>
  <si>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</si>
  <si>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</si>
  <si>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</si>
  <si>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</si>
  <si>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</si>
  <si>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</si>
  <si>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</si>
  <si>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</si>
  <si>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</si>
  <si>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</si>
  <si>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</si>
  <si>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</si>
  <si>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</si>
  <si>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</si>
  <si>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</si>
  <si>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</si>
  <si>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</si>
  <si>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</si>
  <si>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</si>
  <si>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</si>
  <si>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</si>
  <si>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</si>
  <si>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</si>
  <si>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</si>
  <si>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</si>
  <si>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</si>
  <si>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</si>
  <si>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</si>
  <si>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</si>
  <si>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</si>
  <si>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</si>
  <si>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</si>
  <si>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</si>
  <si>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</si>
  <si>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</si>
  <si>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</si>
  <si>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</si>
  <si>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</si>
  <si>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</si>
  <si>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</si>
  <si>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</si>
  <si>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</si>
  <si>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</si>
  <si>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</si>
  <si>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</si>
  <si>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</si>
  <si>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</si>
  <si>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</si>
  <si>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</si>
  <si>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</si>
  <si>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</si>
  <si>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</si>
  <si>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</si>
  <si>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</si>
  <si>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</si>
  <si>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</si>
  <si>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</si>
  <si>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</si>
  <si>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</si>
  <si>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</si>
  <si>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</si>
  <si>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</si>
  <si>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</si>
  <si>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</si>
  <si>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</si>
  <si>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</si>
  <si>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</si>
  <si>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</si>
  <si>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</si>
  <si>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</si>
  <si>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</si>
  <si>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</si>
  <si>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</si>
  <si>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</si>
  <si>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</si>
  <si>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</si>
  <si>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</si>
  <si>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</si>
  <si>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</si>
  <si>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</si>
  <si>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</si>
  <si>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</si>
  <si>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</si>
  <si>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</si>
  <si>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</si>
  <si>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</si>
  <si>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</si>
  <si>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</si>
  <si>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</si>
  <si>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</si>
  <si>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</si>
  <si>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</si>
  <si>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</si>
  <si>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</si>
  <si>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</si>
  <si>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</si>
  <si>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</si>
  <si>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</si>
  <si>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</si>
  <si>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</si>
  <si>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</si>
  <si>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</si>
  <si>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</si>
  <si>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</si>
  <si>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</si>
  <si>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</si>
  <si>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</si>
  <si>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</si>
  <si>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</si>
  <si>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</si>
  <si>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</si>
  <si>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</si>
  <si>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</si>
  <si>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</si>
  <si>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</si>
  <si>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</si>
  <si>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</si>
  <si>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</si>
  <si>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</si>
  <si>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</si>
  <si>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</si>
  <si>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</si>
  <si>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</si>
  <si>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</si>
  <si>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</si>
  <si>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</si>
  <si>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</si>
  <si>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</si>
  <si>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</si>
  <si>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</si>
  <si>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</si>
  <si>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</si>
  <si>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</si>
  <si>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</si>
  <si>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</si>
  <si>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</si>
  <si>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</si>
  <si>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</si>
  <si>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</si>
  <si>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</si>
  <si>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</si>
  <si>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</si>
  <si>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</si>
  <si>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</si>
  <si>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</si>
  <si>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</si>
  <si>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</si>
  <si>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</si>
  <si>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</si>
  <si>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</si>
  <si>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</si>
  <si>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</si>
  <si>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</si>
  <si>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</si>
  <si>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</si>
  <si>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</si>
  <si>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</si>
  <si>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</si>
  <si>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</si>
  <si>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</si>
  <si>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</si>
  <si>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</si>
  <si>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</si>
  <si>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</si>
  <si>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</si>
  <si>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</si>
  <si>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</si>
  <si>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</si>
  <si>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</si>
  <si>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</si>
  <si>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</si>
  <si>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</si>
  <si>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</si>
  <si>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</si>
  <si>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</si>
  <si>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</si>
  <si>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</si>
  <si>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</si>
  <si>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</si>
  <si>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</si>
  <si>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</si>
  <si>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</si>
  <si>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</si>
  <si>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</si>
  <si>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</si>
  <si>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</si>
  <si>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</si>
  <si>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</si>
  <si>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</si>
  <si>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</si>
  <si>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</si>
  <si>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</si>
  <si>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</si>
  <si>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</si>
  <si>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</si>
  <si>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</si>
  <si>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</si>
  <si>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</si>
  <si>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</si>
  <si>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</si>
  <si>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</si>
  <si>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</si>
  <si>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</si>
  <si>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</si>
  <si>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</si>
  <si>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</si>
  <si>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</si>
  <si>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</si>
  <si>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</si>
  <si>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</si>
  <si>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</si>
  <si>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</si>
  <si>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</si>
  <si>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</si>
  <si>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</si>
  <si>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</si>
  <si>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</si>
  <si>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</si>
  <si>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</si>
  <si>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</si>
  <si>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</si>
  <si>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</si>
  <si>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</si>
  <si>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</si>
  <si>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</si>
  <si>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</si>
  <si>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</si>
  <si>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</si>
  <si>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</si>
  <si>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</si>
  <si>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</si>
  <si>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</si>
  <si>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</si>
  <si>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</si>
  <si>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</si>
  <si>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</si>
  <si>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</si>
  <si>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</si>
  <si>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</si>
  <si>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</si>
  <si>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</si>
  <si>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</si>
  <si>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</si>
  <si>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</si>
  <si>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</si>
  <si>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</si>
  <si>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</si>
  <si>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</si>
  <si>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</si>
  <si>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</si>
  <si>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</si>
  <si>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</si>
  <si>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</si>
  <si>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</si>
  <si>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</si>
  <si>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</si>
  <si>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</si>
  <si>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</si>
  <si>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</si>
  <si>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</si>
  <si>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</si>
  <si>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</si>
  <si>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</si>
  <si>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</si>
  <si>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</si>
  <si>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</si>
  <si>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</si>
  <si>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</si>
  <si>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</si>
  <si>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</si>
  <si>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</si>
  <si>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</si>
  <si>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</si>
  <si>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</si>
  <si>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</si>
  <si>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</si>
  <si>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</si>
  <si>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</si>
  <si>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</si>
  <si>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</si>
  <si>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</si>
  <si>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</si>
  <si>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</si>
  <si>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</si>
  <si>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</si>
  <si>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</si>
  <si>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</si>
  <si>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</si>
  <si>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</si>
  <si>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</si>
  <si>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</si>
  <si>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</si>
  <si>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</si>
  <si>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</si>
  <si>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</si>
  <si>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</si>
  <si>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</si>
  <si>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</si>
  <si>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</si>
  <si>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</si>
  <si>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</si>
  <si>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</si>
  <si>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</si>
  <si>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</si>
  <si>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</si>
  <si>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</si>
  <si>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</si>
  <si>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</si>
  <si>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</si>
  <si>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</si>
  <si>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</si>
  <si>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</si>
  <si>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</si>
  <si>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</si>
  <si>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</si>
  <si>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</si>
  <si>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</si>
  <si>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</si>
  <si>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</si>
  <si>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</si>
  <si>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</si>
  <si>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</si>
  <si>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</si>
  <si>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</si>
  <si>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</si>
  <si>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</si>
  <si>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</si>
  <si>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</si>
  <si>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</si>
  <si>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</si>
  <si>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</si>
  <si>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</si>
  <si>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</si>
  <si>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</si>
  <si>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</si>
  <si>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</si>
  <si>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</si>
  <si>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</si>
  <si>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</si>
  <si>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</si>
  <si>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</si>
  <si>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</si>
  <si>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</si>
  <si>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</si>
  <si>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</si>
  <si>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</si>
  <si>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</si>
  <si>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</si>
  <si>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</si>
  <si>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</si>
  <si>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</si>
  <si>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</si>
  <si>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</si>
  <si>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</si>
  <si>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</si>
  <si>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</si>
  <si>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</si>
  <si>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</si>
  <si>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</si>
  <si>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</si>
  <si>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</si>
  <si>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</si>
  <si>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</si>
  <si>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</si>
  <si>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</si>
  <si>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</si>
  <si>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</si>
  <si>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</si>
  <si>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</si>
  <si>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</si>
  <si>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</si>
  <si>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</si>
  <si>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</si>
  <si>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</si>
  <si>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</si>
  <si>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</si>
  <si>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</si>
  <si>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</si>
  <si>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</si>
  <si>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</si>
  <si>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</si>
  <si>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</si>
  <si>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</si>
  <si>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</si>
  <si>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</si>
  <si>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</si>
  <si>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</si>
  <si>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</si>
  <si>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</si>
  <si>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</si>
  <si>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</si>
  <si>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</si>
  <si>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</si>
  <si>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</si>
  <si>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</si>
  <si>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</si>
  <si>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</si>
  <si>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</si>
  <si>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</si>
  <si>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</si>
  <si>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</si>
  <si>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</si>
  <si>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</si>
  <si>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</si>
  <si>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</si>
  <si>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</si>
  <si>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</si>
  <si>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</si>
  <si>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</si>
  <si>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</si>
  <si>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</si>
  <si>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</si>
  <si>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</si>
  <si>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</si>
  <si>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</si>
  <si>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</si>
  <si>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</si>
  <si>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</si>
  <si>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</si>
  <si>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</si>
  <si>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</si>
  <si>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</si>
  <si>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</si>
  <si>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</si>
  <si>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</si>
  <si>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</si>
  <si>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</si>
  <si>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</si>
  <si>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</si>
  <si>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</si>
  <si>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</si>
  <si>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</si>
  <si>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</si>
  <si>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</si>
  <si>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</si>
  <si>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</si>
  <si>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</si>
  <si>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</si>
  <si>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</si>
  <si>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</si>
  <si>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</si>
  <si>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</si>
  <si>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</si>
  <si>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</si>
  <si>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</si>
  <si>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</si>
  <si>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</si>
  <si>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</si>
  <si>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</si>
  <si>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</si>
  <si>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</si>
  <si>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</si>
  <si>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</si>
  <si>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</si>
  <si>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</si>
  <si>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</si>
  <si>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</si>
  <si>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</si>
  <si>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</si>
  <si>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</si>
  <si>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</si>
  <si>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</si>
  <si>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</si>
  <si>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</si>
  <si>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</si>
  <si>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</si>
  <si>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</si>
  <si>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</si>
  <si>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</si>
  <si>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</si>
  <si>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</si>
  <si>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</si>
  <si>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</si>
  <si>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</si>
  <si>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</si>
  <si>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</si>
  <si>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</si>
  <si>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</si>
  <si>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</si>
  <si>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</si>
  <si>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</si>
  <si>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</si>
  <si>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</si>
  <si>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</si>
  <si>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</si>
  <si>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</si>
  <si>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</si>
  <si>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</si>
  <si>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</si>
  <si>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</si>
  <si>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</si>
  <si>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</si>
  <si>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</si>
  <si>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</si>
  <si>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</si>
  <si>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</si>
  <si>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</si>
  <si>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</si>
  <si>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</si>
  <si>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</si>
  <si>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</si>
  <si>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</si>
  <si>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</si>
  <si>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</si>
  <si>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</si>
  <si>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</si>
  <si>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</si>
  <si>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</si>
  <si>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</si>
  <si>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</si>
  <si>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</si>
  <si>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</si>
  <si>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</si>
  <si>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</si>
  <si>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</si>
  <si>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</si>
  <si>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</si>
  <si>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</si>
  <si>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</si>
  <si>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</si>
  <si>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</si>
  <si>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</si>
  <si>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</si>
  <si>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</si>
  <si>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</si>
  <si>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</si>
  <si>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</si>
  <si>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</si>
  <si>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</si>
  <si>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</si>
  <si>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</si>
  <si>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</si>
  <si>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</si>
  <si>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</si>
  <si>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</si>
  <si>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</si>
  <si>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</si>
  <si>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</si>
  <si>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</si>
  <si>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</si>
  <si>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</si>
  <si>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</si>
  <si>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</si>
  <si>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</si>
  <si>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</si>
  <si>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</si>
  <si>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</si>
  <si>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</si>
  <si>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</si>
  <si>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</si>
  <si>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</si>
  <si>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</si>
  <si>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</si>
  <si>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</si>
  <si>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</si>
  <si>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</si>
  <si>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</si>
  <si>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</si>
  <si>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</si>
  <si>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</si>
  <si>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</si>
  <si>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</si>
  <si>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</si>
  <si>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</si>
  <si>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</si>
  <si>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</si>
  <si>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</si>
  <si>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</si>
  <si>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</si>
  <si>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</si>
  <si>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</si>
  <si>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</si>
  <si>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</si>
  <si>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</si>
  <si>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</si>
  <si>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</si>
  <si>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</si>
  <si>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</si>
  <si>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</si>
  <si>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</si>
  <si>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</si>
  <si>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</si>
  <si>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</si>
  <si>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</si>
  <si>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</si>
  <si>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</si>
  <si>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</si>
  <si>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</si>
  <si>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</si>
  <si>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</si>
  <si>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</si>
  <si>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</si>
  <si>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</si>
  <si>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</si>
  <si>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</si>
  <si>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</si>
  <si>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</si>
  <si>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</si>
  <si>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</si>
  <si>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</si>
  <si>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</si>
  <si>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</si>
  <si>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</si>
  <si>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</si>
  <si>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</si>
  <si>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</si>
  <si>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</si>
  <si>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</si>
  <si>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</si>
  <si>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</si>
  <si>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</si>
  <si>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</si>
  <si>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</si>
  <si>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</si>
  <si>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</si>
  <si>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</si>
  <si>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</si>
  <si>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</si>
  <si>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</si>
  <si>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</si>
  <si>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</si>
  <si>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</si>
  <si>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</si>
  <si>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</si>
  <si>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</si>
  <si>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</si>
  <si>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</si>
  <si>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</si>
  <si>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</si>
  <si>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</si>
  <si>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</si>
  <si>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</si>
  <si>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</si>
  <si>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</si>
  <si>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</si>
  <si>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</si>
  <si>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</si>
  <si>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</si>
  <si>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</si>
  <si>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</si>
  <si>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</si>
  <si>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</si>
  <si>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</si>
  <si>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</si>
  <si>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</si>
  <si>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</si>
  <si>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</si>
  <si>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</si>
  <si>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</si>
  <si>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</si>
  <si>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</si>
  <si>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</si>
  <si>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</si>
  <si>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</si>
  <si>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</si>
  <si>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</si>
  <si>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</si>
  <si>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</si>
  <si>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</si>
  <si>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</si>
  <si>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</si>
  <si>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</si>
  <si>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</si>
  <si>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</si>
  <si>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</si>
  <si>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</si>
  <si>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</si>
  <si>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</si>
  <si>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</si>
  <si>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</si>
  <si>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</si>
  <si>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</si>
  <si>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</si>
  <si>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</si>
  <si>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</si>
  <si>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</si>
  <si>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</si>
  <si>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</si>
  <si>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</si>
  <si>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</si>
  <si>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</si>
  <si>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</si>
  <si>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</si>
  <si>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</si>
  <si>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</si>
  <si>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</si>
  <si>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</si>
  <si>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</si>
  <si>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</si>
  <si>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</si>
  <si>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</si>
  <si>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</si>
  <si>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</si>
  <si>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</si>
  <si>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</si>
  <si>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</si>
  <si>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</si>
  <si>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</si>
  <si>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</si>
  <si>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</si>
  <si>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</si>
  <si>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</si>
  <si>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</si>
  <si>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</si>
  <si>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</si>
  <si>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</si>
  <si>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</si>
  <si>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</si>
  <si>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</si>
  <si>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</si>
  <si>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</si>
  <si>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</si>
  <si>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</si>
  <si>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</si>
  <si>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</si>
  <si>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</si>
  <si>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</si>
  <si>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</si>
  <si>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</si>
  <si>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</si>
  <si>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</si>
  <si>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</si>
  <si>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</si>
  <si>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</si>
  <si>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</si>
  <si>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</si>
  <si>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</si>
  <si>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</si>
  <si>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</si>
  <si>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</si>
  <si>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</si>
  <si>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</si>
  <si>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</si>
  <si>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</si>
  <si>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</si>
  <si>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</si>
  <si>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</si>
  <si>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</si>
  <si>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</si>
  <si>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</si>
  <si>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</si>
  <si>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</si>
  <si>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</si>
  <si>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</si>
  <si>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</si>
  <si>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</si>
  <si>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</si>
  <si>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</si>
  <si>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</si>
  <si>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</si>
  <si>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</si>
  <si>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</si>
  <si>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</si>
  <si>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</si>
  <si>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</si>
  <si>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</si>
  <si>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</si>
  <si>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</si>
  <si>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</si>
  <si>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</si>
  <si>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</si>
  <si>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</si>
  <si>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</si>
  <si>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</si>
  <si>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</si>
  <si>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</si>
  <si>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</si>
  <si>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</si>
  <si>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</si>
  <si>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</si>
  <si>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</si>
  <si>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</si>
  <si>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</si>
  <si>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</si>
  <si>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</si>
  <si>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</si>
  <si>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</si>
  <si>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</si>
  <si>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</si>
  <si>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</si>
  <si>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</si>
  <si>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</si>
  <si>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</si>
  <si>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</si>
  <si>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</si>
  <si>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</si>
  <si>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</si>
  <si>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</si>
  <si>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</si>
  <si>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</si>
  <si>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</si>
  <si>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</si>
  <si>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</si>
  <si>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</si>
  <si>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</si>
  <si>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</si>
  <si>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</si>
  <si>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</si>
  <si>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</si>
  <si>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</si>
  <si>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</si>
  <si>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</si>
  <si>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</si>
  <si>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</si>
  <si>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</si>
  <si>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</si>
  <si>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</si>
  <si>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</si>
  <si>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</si>
  <si>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</si>
  <si>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</si>
  <si>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</si>
  <si>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</si>
  <si>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</si>
  <si>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</si>
  <si>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</si>
  <si>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</si>
  <si>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</si>
  <si>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</si>
  <si>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</si>
  <si>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</si>
  <si>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</si>
  <si>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</si>
  <si>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</si>
  <si>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</si>
  <si>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</si>
  <si>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</si>
  <si>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</si>
  <si>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</si>
  <si>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</si>
  <si>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</si>
  <si>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</si>
  <si>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</si>
  <si>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</si>
  <si>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</si>
  <si>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</si>
  <si>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</si>
  <si>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</si>
  <si>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</si>
  <si>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</si>
  <si>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</si>
  <si>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</si>
  <si>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</si>
  <si>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</si>
  <si>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</si>
  <si>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</si>
  <si>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</si>
  <si>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</si>
  <si>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</si>
  <si>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</si>
  <si>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</si>
  <si>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</si>
  <si>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</si>
  <si>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</si>
  <si>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</si>
  <si>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</si>
  <si>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</si>
  <si>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</si>
  <si>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</si>
  <si>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</si>
  <si>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</si>
  <si>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</si>
  <si>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</si>
  <si>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</si>
  <si>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</si>
  <si>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</si>
  <si>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</si>
  <si>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</si>
  <si>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</si>
  <si>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</si>
  <si>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</si>
  <si>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</si>
  <si>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</si>
  <si>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</si>
  <si>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</si>
  <si>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</si>
  <si>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</si>
  <si>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</si>
  <si>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</si>
  <si>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</si>
  <si>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</si>
  <si>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</si>
  <si>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</si>
  <si>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</si>
  <si>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</si>
  <si>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</si>
  <si>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</si>
  <si>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</si>
  <si>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</si>
  <si>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</si>
  <si>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</si>
  <si>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</si>
  <si>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</si>
  <si>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</si>
  <si>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</si>
  <si>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</si>
  <si>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</si>
  <si>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</si>
  <si>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</si>
  <si>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</si>
  <si>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</si>
  <si>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</si>
  <si>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</si>
  <si>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</si>
  <si>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</si>
  <si>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</si>
  <si>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</si>
  <si>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</si>
  <si>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</si>
  <si>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</si>
  <si>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</si>
  <si>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</si>
  <si>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</si>
  <si>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</si>
  <si>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</si>
  <si>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</si>
  <si>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</si>
  <si>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</si>
  <si>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</si>
  <si>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</si>
  <si>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</si>
  <si>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</si>
  <si>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</si>
  <si>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</si>
  <si>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</si>
  <si>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</si>
  <si>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</si>
  <si>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</si>
  <si>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</si>
  <si>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</si>
  <si>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</si>
  <si>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</si>
  <si>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</si>
  <si>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</si>
  <si>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</si>
  <si>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</si>
  <si>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</si>
  <si>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</si>
  <si>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</si>
  <si>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</si>
  <si>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</si>
  <si>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</si>
  <si>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</si>
  <si>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</si>
  <si>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</si>
  <si>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</si>
  <si>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</si>
  <si>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</si>
  <si>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</si>
  <si>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</si>
  <si>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</si>
  <si>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</si>
  <si>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</si>
  <si>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</si>
  <si>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</si>
  <si>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</si>
  <si>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</si>
  <si>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</si>
  <si>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</si>
  <si>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</si>
  <si>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</si>
  <si>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</si>
  <si>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</si>
  <si>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</si>
  <si>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</si>
  <si>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</si>
  <si>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</si>
  <si>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</si>
  <si>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</si>
  <si>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</si>
  <si>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</si>
  <si>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</si>
  <si>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</si>
  <si>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</si>
  <si>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</si>
  <si>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</si>
  <si>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</si>
  <si>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</si>
  <si>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</si>
  <si>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</si>
  <si>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</si>
  <si>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</si>
  <si>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</si>
  <si>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</si>
  <si>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</si>
  <si>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</si>
  <si>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</si>
  <si>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</si>
  <si>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</si>
  <si>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</si>
  <si>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</si>
  <si>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</si>
  <si>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</si>
  <si>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</si>
  <si>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</si>
  <si>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</si>
  <si>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</si>
  <si>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</si>
  <si>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</si>
  <si>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</si>
  <si>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</si>
  <si>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</si>
  <si>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</si>
  <si>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</si>
  <si>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</si>
  <si>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</si>
  <si>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</si>
  <si>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</si>
  <si>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</si>
  <si>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</si>
  <si>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</si>
  <si>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</si>
  <si>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</si>
  <si>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</si>
  <si>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</si>
  <si>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</si>
  <si>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</si>
  <si>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</si>
  <si>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</si>
  <si>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</si>
  <si>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</si>
  <si>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</si>
  <si>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</si>
  <si>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</si>
  <si>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</si>
  <si>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</si>
  <si>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</si>
  <si>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</si>
  <si>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</si>
  <si>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</si>
  <si>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</si>
  <si>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</si>
  <si>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</si>
  <si>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</si>
  <si>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</si>
  <si>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</si>
  <si>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</si>
  <si>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</si>
  <si>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</si>
  <si>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</si>
  <si>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</si>
  <si>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</si>
  <si>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</si>
  <si>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</si>
  <si>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</si>
  <si>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</si>
  <si>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</si>
  <si>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</si>
  <si>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</si>
  <si>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</si>
  <si>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</si>
  <si>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</si>
  <si>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</si>
  <si>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</si>
  <si>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</si>
  <si>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</si>
  <si>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</si>
  <si>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</si>
  <si>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</si>
  <si>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</si>
  <si>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</si>
  <si>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</si>
  <si>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</si>
  <si>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</si>
  <si>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</si>
  <si>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</si>
  <si>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</si>
  <si>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</si>
  <si>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</si>
  <si>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</si>
  <si>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</si>
  <si>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</si>
  <si>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</si>
  <si>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</si>
  <si>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</si>
  <si>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</si>
  <si>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</si>
  <si>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</si>
  <si>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</si>
  <si>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</si>
  <si>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</si>
  <si>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</si>
  <si>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</si>
  <si>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</si>
  <si>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</si>
  <si>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</si>
  <si>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</si>
  <si>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</si>
  <si>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</si>
  <si>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</si>
  <si>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</si>
  <si>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</si>
  <si>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</si>
  <si>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</si>
  <si>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</si>
  <si>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</si>
  <si>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</si>
  <si>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</si>
  <si>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</si>
  <si>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</si>
  <si>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</si>
  <si>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</si>
  <si>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</si>
  <si>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</si>
  <si>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</si>
  <si>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</si>
  <si>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</si>
  <si>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</si>
  <si>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</si>
  <si>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</si>
  <si>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</si>
  <si>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</si>
  <si>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</si>
  <si>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</si>
  <si>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</si>
  <si>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</si>
  <si>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</si>
  <si>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</si>
  <si>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</si>
  <si>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</si>
  <si>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</si>
  <si>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</si>
  <si>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</si>
  <si>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</si>
  <si>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</si>
  <si>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</si>
  <si>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</si>
  <si>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</si>
  <si>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</si>
  <si>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</si>
  <si>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</si>
  <si>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</si>
  <si>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</si>
  <si>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</si>
  <si>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</si>
  <si>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</si>
  <si>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</si>
  <si>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</si>
  <si>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</si>
  <si>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</si>
  <si>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</si>
  <si>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</si>
  <si>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</si>
  <si>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</si>
  <si>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</si>
  <si>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</si>
  <si>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</si>
  <si>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</si>
  <si>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</si>
  <si>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</si>
  <si>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</si>
  <si>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</si>
  <si>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</si>
  <si>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</si>
  <si>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</si>
  <si>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</si>
  <si>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</si>
  <si>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</si>
  <si>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</si>
  <si>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</si>
  <si>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</si>
  <si>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</si>
  <si>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</si>
  <si>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</si>
  <si>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</si>
  <si>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</si>
  <si>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</si>
  <si>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</si>
  <si>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</si>
  <si>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</si>
  <si>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</si>
  <si>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</si>
  <si>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</si>
  <si>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</si>
  <si>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</si>
  <si>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</si>
  <si>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</si>
  <si>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</si>
  <si>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</si>
  <si>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</si>
  <si>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</si>
  <si>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</si>
  <si>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</si>
  <si>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</si>
  <si>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</si>
  <si>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</si>
  <si>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</si>
  <si>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</si>
  <si>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</si>
  <si>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</si>
  <si>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</si>
  <si>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</si>
  <si>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</si>
  <si>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</si>
  <si>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</si>
  <si>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</si>
  <si>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</si>
  <si>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</si>
  <si>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</si>
  <si>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</si>
  <si>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</si>
  <si>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</si>
  <si>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</si>
  <si>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</si>
  <si>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</si>
  <si>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</si>
  <si>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</si>
  <si>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</si>
  <si>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</si>
  <si>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</si>
  <si>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</si>
  <si>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</si>
  <si>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</si>
  <si>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</si>
  <si>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</si>
  <si>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</si>
  <si>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</si>
  <si>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</si>
  <si>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</si>
  <si>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</si>
  <si>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</si>
  <si>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</si>
  <si>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</si>
  <si>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</si>
  <si>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</si>
  <si>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</si>
  <si>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</si>
  <si>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</si>
  <si>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</si>
  <si>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</si>
  <si>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</si>
  <si>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</si>
  <si>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</si>
  <si>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</si>
  <si>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</si>
  <si>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</si>
  <si>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</si>
  <si>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</si>
  <si>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</si>
  <si>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</si>
  <si>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</si>
  <si>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</si>
  <si>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</si>
  <si>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</si>
  <si>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</si>
  <si>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</si>
  <si>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</si>
  <si>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</si>
  <si>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</si>
  <si>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</si>
  <si>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</si>
  <si>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</si>
  <si>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</si>
  <si>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</si>
  <si>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</si>
  <si>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</si>
  <si>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</si>
  <si>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</si>
  <si>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</si>
  <si>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</si>
  <si>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</si>
  <si>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</si>
  <si>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</si>
  <si>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</si>
  <si>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</si>
  <si>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</si>
  <si>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</si>
  <si>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</si>
  <si>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</si>
  <si>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</si>
  <si>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</si>
  <si>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</si>
  <si>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</si>
  <si>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</si>
  <si>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</si>
  <si>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</si>
  <si>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</si>
  <si>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</si>
  <si>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</si>
  <si>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</si>
  <si>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</si>
  <si>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</si>
  <si>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</si>
  <si>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</si>
  <si>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</si>
  <si>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</si>
  <si>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</si>
  <si>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</si>
  <si>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</si>
  <si>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</si>
  <si>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</si>
  <si>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</si>
  <si>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</si>
  <si>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</si>
  <si>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</si>
  <si>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</si>
  <si>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</si>
  <si>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</si>
  <si>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</si>
  <si>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</si>
  <si>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</si>
  <si>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</si>
  <si>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</si>
  <si>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</si>
  <si>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</si>
  <si>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</si>
  <si>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</si>
  <si>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</si>
  <si>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</si>
  <si>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</si>
  <si>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</si>
  <si>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</si>
  <si>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</si>
  <si>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</si>
  <si>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</si>
  <si>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</si>
  <si>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</si>
  <si>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</si>
  <si>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</si>
  <si>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</si>
  <si>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</si>
  <si>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</si>
  <si>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</si>
  <si>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</si>
  <si>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</si>
  <si>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</si>
  <si>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</si>
  <si>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</si>
  <si>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</si>
  <si>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</si>
  <si>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</si>
  <si>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</si>
  <si>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</si>
  <si>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</si>
  <si>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</si>
  <si>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</si>
  <si>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</si>
  <si>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</si>
  <si>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</si>
  <si>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</si>
  <si>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</si>
  <si>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</si>
  <si>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</si>
  <si>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</si>
  <si>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</si>
  <si>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</si>
  <si>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</si>
  <si>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</si>
  <si>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</si>
  <si>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</si>
  <si>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</si>
  <si>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</si>
  <si>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</si>
  <si>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</si>
  <si>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</si>
  <si>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</si>
  <si>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</si>
  <si>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</si>
  <si>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</si>
  <si>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</si>
  <si>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</si>
  <si>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</si>
  <si>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</si>
  <si>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</si>
  <si>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</si>
  <si>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</si>
  <si>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</si>
  <si>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</si>
  <si>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</si>
  <si>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</si>
  <si>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</si>
  <si>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</si>
  <si>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</si>
  <si>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</si>
  <si>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</si>
  <si>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</si>
  <si>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</si>
  <si>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</si>
  <si>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</si>
  <si>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</si>
  <si>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</si>
  <si>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</si>
  <si>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</si>
  <si>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</si>
  <si>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</si>
  <si>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</si>
  <si>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</si>
  <si>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</si>
  <si>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</si>
  <si>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</si>
  <si>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</si>
  <si>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</si>
  <si>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</si>
  <si>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</si>
  <si>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</si>
  <si>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</si>
  <si>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</si>
  <si>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</si>
  <si>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</si>
  <si>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</si>
  <si>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</si>
  <si>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</si>
  <si>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</si>
  <si>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</si>
  <si>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</si>
  <si>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</si>
  <si>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</si>
  <si>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</si>
  <si>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</si>
  <si>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</si>
  <si>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</si>
  <si>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</si>
  <si>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</si>
  <si>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</si>
  <si>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</si>
  <si>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</si>
  <si>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</si>
  <si>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</si>
  <si>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</si>
  <si>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</si>
  <si>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</si>
  <si>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</si>
  <si>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</si>
  <si>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</si>
  <si>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</si>
  <si>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</si>
  <si>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</si>
  <si>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</si>
  <si>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</si>
  <si>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</si>
  <si>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</si>
  <si>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</si>
  <si>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</si>
  <si>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</si>
  <si>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</si>
  <si>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</si>
  <si>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</si>
  <si>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</si>
  <si>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</si>
  <si>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</si>
  <si>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</si>
  <si>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</si>
  <si>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</si>
  <si>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</si>
  <si>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</si>
  <si>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</si>
  <si>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</si>
  <si>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</si>
  <si>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</si>
  <si>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</si>
  <si>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</si>
  <si>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</si>
  <si>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</si>
  <si>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</si>
  <si>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</si>
  <si>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</si>
  <si>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</si>
  <si>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</si>
  <si>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</si>
  <si>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</si>
  <si>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</si>
  <si>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</si>
  <si>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</si>
  <si>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</si>
  <si>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</si>
  <si>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</si>
  <si>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</si>
  <si>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</si>
  <si>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</si>
  <si>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</si>
  <si>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</si>
  <si>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</si>
  <si>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</si>
  <si>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</si>
  <si>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</si>
  <si>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</si>
  <si>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</si>
  <si>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</si>
  <si>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</si>
  <si>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</si>
  <si>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</si>
  <si>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</si>
  <si>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</si>
  <si>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</si>
  <si>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</si>
  <si>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</si>
  <si>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</si>
  <si>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</si>
  <si>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</si>
  <si>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</si>
  <si>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</si>
  <si>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</si>
  <si>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</si>
  <si>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</si>
  <si>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</si>
  <si>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</si>
  <si>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</si>
  <si>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</si>
  <si>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</si>
  <si>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</si>
  <si>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</si>
  <si>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</si>
  <si>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</si>
  <si>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</si>
  <si>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</si>
  <si>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</si>
  <si>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</si>
  <si>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</si>
  <si>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</si>
  <si>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</si>
  <si>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</si>
  <si>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</si>
  <si>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</si>
  <si>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</si>
  <si>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</si>
  <si>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</si>
  <si>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</si>
  <si>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</si>
  <si>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</si>
  <si>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</si>
  <si>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</si>
  <si>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</si>
  <si>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</si>
  <si>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</si>
  <si>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</si>
  <si>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</si>
  <si>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</si>
  <si>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</si>
  <si>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</si>
  <si>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</si>
  <si>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</si>
  <si>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</si>
  <si>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</si>
  <si>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</si>
  <si>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</si>
  <si>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</si>
  <si>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</si>
  <si>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</si>
  <si>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</si>
  <si>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</si>
  <si>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</si>
  <si>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</si>
  <si>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</si>
  <si>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</si>
  <si>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</si>
  <si>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</si>
  <si>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</si>
  <si>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</si>
  <si>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</si>
  <si>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</si>
  <si>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</si>
  <si>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</si>
  <si>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</si>
  <si>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</si>
  <si>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</si>
  <si>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</si>
  <si>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</si>
  <si>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</si>
  <si>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</si>
  <si>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</si>
  <si>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</si>
  <si>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</si>
  <si>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</si>
  <si>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</si>
  <si>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</si>
  <si>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</si>
  <si>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</si>
  <si>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</si>
  <si>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</si>
  <si>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</si>
  <si>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</si>
  <si>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</si>
  <si>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</si>
  <si>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</si>
  <si>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</si>
  <si>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</si>
  <si>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</si>
  <si>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</si>
  <si>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</si>
  <si>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</si>
  <si>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</si>
  <si>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</si>
  <si>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</si>
  <si>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</si>
  <si>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</si>
  <si>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</si>
  <si>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</si>
  <si>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</si>
  <si>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</si>
  <si>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</si>
  <si>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</si>
  <si>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</si>
  <si>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</si>
  <si>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</si>
  <si>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</si>
  <si>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</si>
  <si>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</si>
  <si>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</si>
  <si>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</si>
  <si>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</si>
  <si>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</si>
  <si>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</si>
  <si>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</si>
  <si>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</si>
  <si>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</si>
  <si>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</si>
  <si>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</si>
  <si>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</si>
  <si>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</si>
  <si>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</si>
  <si>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</si>
  <si>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</si>
  <si>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</si>
  <si>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</si>
  <si>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</si>
  <si>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</si>
  <si>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</si>
  <si>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</si>
  <si>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</si>
  <si>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</si>
  <si>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</si>
  <si>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</si>
  <si>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</si>
  <si>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</si>
  <si>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</si>
  <si>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</si>
  <si>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</si>
  <si>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</si>
  <si>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</si>
  <si>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</si>
  <si>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</si>
  <si>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</si>
  <si>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</si>
  <si>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</si>
  <si>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</si>
  <si>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</si>
  <si>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</si>
  <si>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</si>
  <si>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</si>
  <si>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</si>
  <si>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</si>
  <si>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</si>
  <si>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</si>
  <si>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</si>
  <si>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</si>
  <si>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</si>
  <si>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</si>
  <si>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</si>
  <si>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</si>
  <si>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</si>
  <si>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</si>
  <si>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</si>
  <si>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</si>
  <si>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</si>
  <si>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</si>
  <si>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</si>
  <si>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</si>
  <si>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</si>
  <si>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</si>
  <si>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</si>
  <si>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</si>
  <si>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</si>
  <si>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</si>
  <si>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</si>
  <si>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</si>
  <si>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</si>
  <si>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</si>
  <si>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</si>
  <si>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</si>
  <si>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</si>
  <si>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</si>
  <si>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</si>
  <si>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</si>
  <si>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</si>
  <si>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</si>
  <si>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</si>
  <si>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</si>
  <si>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</si>
  <si>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</si>
  <si>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</si>
  <si>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</si>
  <si>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</si>
  <si>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</si>
  <si>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</si>
  <si>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</si>
  <si>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</si>
  <si>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</si>
  <si>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</si>
  <si>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</si>
  <si>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</si>
  <si>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</si>
  <si>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</si>
  <si>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</si>
  <si>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</si>
  <si>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</si>
  <si>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</si>
  <si>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</si>
  <si>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</si>
  <si>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</si>
  <si>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</si>
  <si>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</si>
  <si>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</si>
  <si>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</si>
  <si>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</si>
  <si>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</si>
  <si>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</si>
  <si>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</si>
  <si>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</si>
  <si>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</si>
  <si>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</si>
  <si>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</si>
  <si>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</si>
  <si>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</si>
  <si>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</si>
  <si>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</si>
  <si>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</si>
  <si>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</si>
  <si>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</si>
  <si>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</si>
  <si>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</si>
  <si>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</si>
  <si>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</si>
  <si>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</si>
  <si>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</si>
  <si>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</si>
  <si>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</si>
  <si>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</si>
  <si>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</si>
  <si>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</si>
  <si>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</si>
  <si>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</si>
  <si>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</si>
  <si>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</si>
  <si>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</si>
  <si>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</si>
  <si>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</si>
  <si>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</si>
  <si>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</si>
  <si>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</si>
  <si>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</si>
  <si>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</si>
  <si>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</si>
  <si>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</si>
  <si>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</si>
  <si>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</si>
  <si>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</si>
  <si>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</si>
  <si>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</si>
  <si>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</si>
  <si>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</si>
  <si>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</si>
  <si>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</si>
  <si>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</si>
  <si>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</si>
  <si>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</si>
  <si>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</si>
  <si>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</si>
  <si>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</si>
  <si>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</si>
  <si>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</si>
  <si>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</si>
  <si>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</si>
  <si>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</si>
  <si>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</si>
  <si>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</si>
  <si>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</si>
  <si>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</si>
  <si>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</si>
  <si>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</si>
  <si>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</si>
  <si>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</si>
  <si>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</si>
  <si>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</si>
  <si>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</si>
  <si>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</si>
  <si>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</si>
  <si>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</si>
  <si>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</si>
  <si>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</si>
  <si>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</si>
  <si>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</si>
  <si>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</si>
  <si>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</si>
  <si>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</si>
  <si>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</si>
  <si>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</si>
  <si>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</si>
  <si>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</si>
  <si>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</si>
  <si>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</si>
  <si>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</si>
  <si>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</si>
  <si>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</si>
  <si>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</si>
  <si>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</si>
  <si>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</si>
  <si>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</si>
  <si>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</si>
  <si>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</si>
  <si>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</si>
  <si>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</si>
  <si>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</si>
  <si>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</si>
  <si>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</si>
  <si>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</si>
  <si>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</si>
  <si>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</si>
  <si>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</si>
  <si>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</si>
  <si>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</si>
  <si>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</si>
  <si>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</si>
  <si>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</si>
  <si>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</si>
  <si>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</si>
  <si>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</si>
  <si>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</si>
  <si>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</si>
  <si>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</si>
  <si>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</si>
  <si>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</si>
  <si>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</si>
  <si>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</si>
  <si>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</si>
  <si>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</si>
  <si>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</si>
  <si>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</si>
  <si>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</si>
  <si>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</si>
  <si>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</si>
  <si>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</si>
  <si>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</si>
  <si>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</si>
  <si>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</si>
  <si>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</si>
  <si>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</si>
  <si>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</si>
  <si>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</si>
  <si>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</si>
  <si>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</si>
  <si>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</si>
  <si>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</si>
  <si>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</si>
  <si>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</si>
  <si>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</si>
  <si>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</si>
  <si>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</si>
  <si>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</si>
  <si>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</si>
  <si>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</si>
  <si>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</si>
  <si>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</si>
  <si>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</si>
  <si>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</si>
  <si>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</si>
  <si>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</si>
  <si>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</si>
  <si>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</si>
  <si>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</si>
  <si>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</si>
  <si>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</si>
  <si>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</si>
  <si>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</si>
  <si>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</si>
  <si>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</si>
  <si>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</si>
  <si>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</si>
  <si>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</si>
  <si>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</si>
  <si>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</si>
  <si>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</si>
  <si>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</si>
  <si>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</si>
  <si>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</si>
  <si>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</si>
  <si>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</si>
  <si>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</si>
  <si>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</si>
  <si>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</si>
  <si>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</si>
  <si>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</si>
  <si>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</si>
  <si>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</si>
  <si>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</si>
  <si>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</si>
  <si>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</si>
  <si>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</si>
  <si>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</si>
  <si>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</si>
  <si>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</si>
  <si>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</si>
  <si>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</si>
  <si>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</si>
  <si>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</si>
  <si>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</si>
  <si>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</si>
  <si>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</si>
  <si>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</si>
  <si>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</si>
  <si>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</si>
  <si>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</si>
  <si>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</si>
  <si>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</si>
  <si>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</si>
  <si>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</si>
  <si>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</si>
  <si>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</si>
  <si>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</si>
  <si>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</si>
  <si>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</si>
  <si>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</si>
  <si>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</si>
  <si>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</si>
  <si>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</si>
  <si>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</si>
  <si>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</si>
  <si>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</si>
  <si>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</si>
  <si>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</si>
  <si>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</si>
  <si>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</si>
  <si>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</si>
  <si>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</si>
  <si>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</si>
  <si>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</si>
  <si>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</si>
  <si>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</si>
  <si>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</si>
  <si>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</si>
  <si>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</si>
  <si>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</si>
  <si>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</si>
  <si>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</si>
  <si>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</si>
  <si>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</si>
  <si>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</si>
  <si>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</si>
  <si>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</si>
  <si>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</si>
  <si>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</si>
  <si>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</si>
  <si>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</si>
  <si>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</si>
  <si>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</si>
  <si>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</si>
  <si>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</si>
  <si>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</si>
  <si>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</si>
  <si>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</si>
  <si>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</si>
  <si>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</si>
  <si>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</si>
  <si>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</si>
  <si>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</si>
  <si>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</si>
  <si>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</si>
  <si>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</si>
  <si>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</si>
  <si>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</si>
  <si>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</si>
  <si>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</si>
  <si>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</si>
  <si>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</si>
  <si>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</si>
  <si>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</si>
  <si>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</si>
  <si>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</si>
  <si>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</si>
  <si>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</si>
  <si>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</si>
  <si>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</si>
  <si>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</si>
  <si>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</si>
  <si>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</si>
  <si>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</si>
  <si>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</si>
  <si>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</si>
  <si>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</si>
  <si>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</si>
  <si>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</si>
  <si>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</si>
  <si>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</si>
  <si>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</si>
  <si>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</si>
  <si>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</si>
  <si>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</si>
  <si>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</si>
  <si>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</si>
  <si>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</si>
  <si>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</si>
  <si>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</si>
  <si>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</si>
  <si>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</si>
  <si>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</si>
  <si>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</si>
  <si>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</si>
  <si>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</si>
  <si>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</si>
  <si>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</si>
  <si>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</si>
  <si>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</si>
  <si>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</si>
  <si>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</si>
  <si>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</si>
  <si>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</si>
  <si>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</si>
  <si>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</si>
  <si>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</si>
  <si>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</si>
  <si>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</si>
  <si>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</si>
  <si>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</si>
  <si>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</si>
  <si>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</si>
  <si>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</si>
  <si>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</si>
  <si>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</si>
  <si>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</si>
  <si>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</si>
  <si>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</si>
  <si>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</si>
  <si>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</si>
  <si>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</si>
  <si>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</si>
  <si>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</si>
  <si>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</si>
  <si>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</si>
  <si>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</si>
  <si>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</si>
  <si>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</si>
  <si>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</si>
  <si>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</si>
  <si>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</si>
  <si>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</si>
  <si>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</si>
  <si>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</si>
  <si>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</si>
  <si>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</si>
  <si>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</si>
  <si>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</si>
  <si>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</si>
  <si>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</si>
  <si>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</si>
  <si>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</si>
  <si>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</si>
  <si>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</si>
  <si>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</si>
  <si>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</si>
  <si>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</si>
  <si>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</si>
  <si>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</si>
  <si>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</si>
  <si>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</si>
  <si>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</si>
  <si>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</si>
  <si>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</si>
  <si>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</si>
  <si>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</si>
  <si>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</si>
  <si>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</si>
  <si>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</si>
  <si>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</si>
  <si>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</si>
  <si>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</si>
  <si>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</si>
  <si>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</si>
  <si>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</si>
  <si>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</si>
  <si>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</si>
  <si>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</si>
  <si>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</si>
  <si>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</si>
  <si>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</si>
  <si>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</si>
  <si>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</si>
  <si>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</si>
  <si>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</si>
  <si>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</si>
  <si>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</si>
  <si>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</si>
  <si>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</si>
  <si>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</si>
  <si>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</si>
  <si>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</si>
  <si>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</si>
  <si>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</si>
  <si>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</si>
  <si>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</si>
  <si>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</si>
  <si>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</si>
  <si>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</si>
  <si>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</si>
  <si>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</si>
  <si>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</si>
  <si>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</si>
  <si>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</si>
  <si>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</si>
  <si>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</si>
  <si>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</si>
  <si>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</si>
  <si>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</si>
  <si>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</si>
  <si>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</si>
  <si>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</si>
  <si>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</si>
  <si>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</si>
  <si>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</si>
  <si>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</si>
  <si>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</si>
  <si>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</si>
  <si>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</si>
  <si>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</si>
  <si>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</si>
  <si>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</si>
  <si>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</si>
  <si>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</si>
  <si>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</si>
  <si>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</si>
  <si>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</si>
  <si>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</si>
  <si>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</si>
  <si>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</si>
  <si>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</si>
  <si>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</si>
  <si>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</si>
  <si>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</si>
  <si>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</si>
  <si>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</si>
  <si>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</si>
  <si>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</si>
  <si>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</si>
  <si>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</si>
  <si>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</si>
  <si>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</si>
  <si>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</si>
  <si>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</si>
  <si>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</si>
  <si>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</si>
  <si>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</si>
  <si>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</si>
  <si>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</si>
  <si>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</si>
  <si>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</si>
  <si>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</si>
  <si>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</si>
  <si>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</si>
  <si>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</si>
  <si>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</si>
  <si>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</si>
  <si>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</si>
  <si>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</si>
  <si>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</si>
  <si>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</si>
  <si>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</si>
  <si>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</si>
  <si>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</si>
  <si>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</si>
  <si>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</si>
  <si>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</si>
  <si>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</si>
  <si>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</si>
  <si>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</si>
  <si>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</si>
  <si>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</si>
  <si>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</si>
  <si>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</si>
  <si>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</si>
  <si>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</si>
  <si>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</si>
  <si>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</si>
  <si>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</si>
  <si>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</si>
  <si>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</si>
  <si>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</si>
  <si>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</si>
  <si>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</si>
  <si>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</si>
  <si>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</si>
  <si>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</si>
  <si>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</si>
  <si>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</si>
  <si>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</si>
  <si>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</si>
  <si>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</si>
  <si>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</si>
  <si>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</si>
  <si>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</si>
  <si>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</si>
  <si>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</si>
  <si>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</si>
  <si>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</si>
  <si>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</si>
  <si>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</si>
  <si>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</si>
  <si>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</si>
  <si>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</si>
  <si>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</si>
  <si>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</si>
  <si>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</si>
  <si>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</si>
  <si>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</si>
  <si>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</si>
  <si>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</si>
  <si>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</si>
  <si>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</si>
  <si>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</si>
  <si>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</si>
  <si>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</si>
  <si>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</si>
  <si>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</si>
  <si>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</si>
  <si>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</si>
  <si>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</si>
  <si>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</si>
  <si>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</si>
  <si>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</si>
  <si>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</si>
  <si>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</si>
  <si>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</si>
  <si>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</si>
  <si>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</si>
  <si>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</si>
  <si>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</si>
  <si>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</si>
  <si>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</si>
  <si>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</si>
  <si>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</si>
  <si>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</si>
  <si>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</si>
  <si>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</si>
  <si>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</si>
  <si>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</si>
  <si>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</si>
  <si>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</si>
  <si>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</si>
  <si>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</si>
  <si>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</si>
  <si>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</si>
  <si>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</si>
  <si>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</si>
  <si>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</si>
  <si>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</si>
  <si>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</si>
  <si>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</si>
  <si>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</si>
  <si>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</si>
  <si>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</si>
  <si>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</si>
  <si>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</si>
  <si>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</si>
  <si>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</si>
  <si>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</si>
  <si>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</si>
  <si>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</si>
  <si>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</si>
  <si>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</si>
  <si>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</si>
  <si>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</si>
  <si>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</si>
  <si>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</si>
  <si>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</si>
  <si>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</si>
  <si>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</si>
  <si>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</si>
  <si>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</si>
  <si>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</si>
  <si>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</si>
  <si>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</si>
  <si>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</si>
  <si>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</si>
  <si>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</si>
  <si>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</si>
  <si>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</si>
  <si>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</si>
  <si>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</si>
  <si>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</si>
  <si>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</si>
  <si>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</si>
  <si>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</si>
  <si>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</si>
  <si>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</si>
  <si>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</si>
  <si>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</si>
  <si>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</si>
  <si>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</si>
  <si>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</si>
  <si>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</si>
  <si>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</si>
  <si>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</si>
  <si>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</si>
  <si>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</si>
  <si>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</si>
  <si>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</si>
  <si>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</si>
  <si>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</si>
  <si>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</si>
  <si>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</si>
  <si>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</si>
  <si>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</si>
  <si>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</si>
  <si>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</si>
  <si>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</si>
  <si>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</si>
  <si>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</si>
  <si>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</si>
  <si>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</si>
  <si>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</si>
  <si>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</si>
  <si>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</si>
  <si>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</si>
  <si>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</si>
  <si>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</si>
  <si>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</si>
  <si>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</si>
  <si>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</si>
  <si>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</si>
  <si>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</si>
  <si>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</si>
  <si>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</si>
  <si>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</si>
  <si>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</si>
  <si>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</si>
  <si>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</si>
  <si>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</si>
  <si>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</si>
  <si>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</si>
  <si>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</si>
  <si>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</si>
  <si>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</si>
  <si>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</si>
  <si>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</si>
  <si>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</si>
  <si>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</si>
  <si>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</si>
  <si>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</si>
  <si>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</si>
  <si>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</si>
  <si>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</si>
  <si>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</si>
  <si>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</si>
  <si>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</si>
  <si>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</si>
  <si>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</si>
  <si>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</si>
  <si>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</si>
  <si>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</si>
  <si>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</si>
  <si>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</si>
  <si>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</si>
  <si>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</si>
  <si>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</si>
  <si>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</si>
  <si>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</si>
  <si>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</si>
  <si>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</si>
  <si>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</si>
  <si>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</si>
  <si>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</si>
  <si>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</si>
  <si>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</si>
  <si>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</si>
  <si>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</si>
  <si>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</si>
  <si>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</si>
  <si>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</si>
  <si>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</si>
  <si>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</si>
  <si>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</si>
  <si>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</si>
  <si>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</si>
  <si>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</si>
  <si>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</si>
  <si>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</si>
  <si>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</si>
  <si>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</si>
  <si>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</si>
  <si>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</si>
  <si>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</si>
  <si>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</si>
  <si>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</si>
  <si>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</si>
  <si>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</si>
  <si>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</si>
  <si>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</si>
  <si>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</si>
  <si>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</si>
  <si>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</si>
  <si>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</si>
  <si>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</si>
  <si>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</si>
  <si>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</si>
  <si>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</si>
  <si>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</si>
  <si>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</si>
  <si>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</si>
  <si>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</si>
  <si>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</si>
  <si>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</si>
  <si>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</si>
  <si>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</si>
  <si>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</si>
  <si>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</si>
  <si>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</si>
  <si>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</si>
  <si>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</si>
  <si>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</si>
  <si>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</si>
  <si>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</si>
  <si>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</si>
  <si>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</si>
  <si>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</si>
  <si>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</si>
  <si>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</si>
  <si>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</si>
  <si>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</si>
  <si>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</si>
  <si>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</si>
  <si>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</si>
  <si>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</si>
  <si>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</si>
  <si>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</si>
  <si>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</si>
  <si>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</si>
  <si>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</si>
  <si>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</si>
  <si>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</si>
  <si>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</si>
  <si>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</si>
  <si>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</si>
  <si>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</si>
  <si>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</si>
  <si>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</si>
  <si>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</si>
  <si>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</si>
  <si>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</si>
  <si>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</si>
  <si>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</si>
  <si>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</si>
  <si>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</si>
  <si>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</si>
  <si>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</si>
  <si>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</si>
  <si>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</si>
  <si>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</si>
  <si>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</si>
  <si>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</si>
  <si>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</si>
  <si>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</si>
  <si>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</si>
  <si>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</si>
  <si>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</si>
  <si>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</si>
  <si>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</si>
  <si>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</si>
  <si>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</si>
  <si>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</si>
  <si>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</si>
  <si>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</si>
  <si>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</si>
  <si>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</si>
  <si>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</si>
  <si>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</si>
  <si>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</si>
  <si>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</si>
  <si>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</si>
  <si>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</si>
  <si>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</si>
  <si>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</si>
  <si>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</si>
  <si>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</si>
  <si>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</si>
  <si>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</si>
  <si>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</si>
  <si>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</si>
  <si>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</si>
  <si>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</si>
  <si>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</si>
  <si>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</si>
  <si>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</si>
  <si>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</si>
  <si>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</si>
  <si>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</si>
  <si>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</si>
  <si>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</si>
  <si>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</si>
  <si>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</si>
  <si>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</si>
  <si>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</si>
  <si>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</si>
  <si>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</si>
  <si>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</si>
  <si>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</si>
  <si>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</si>
  <si>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</si>
  <si>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</si>
  <si>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</si>
  <si>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</si>
  <si>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</si>
  <si>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</si>
  <si>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</si>
  <si>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</si>
  <si>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</si>
  <si>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</si>
  <si>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</si>
  <si>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</si>
  <si>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</si>
  <si>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</si>
  <si>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</si>
  <si>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</si>
  <si>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</si>
  <si>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</si>
  <si>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</si>
  <si>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</si>
  <si>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</si>
  <si>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</si>
  <si>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</si>
  <si>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</si>
  <si>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</si>
  <si>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</si>
  <si>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</si>
  <si>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</si>
  <si>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</si>
  <si>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</si>
  <si>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</si>
  <si>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</si>
  <si>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</si>
  <si>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</si>
  <si>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</si>
  <si>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</si>
  <si>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</si>
  <si>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</si>
  <si>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</si>
  <si>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</si>
  <si>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</si>
  <si>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</si>
  <si>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</si>
  <si>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</si>
  <si>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</si>
  <si>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</si>
  <si>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</si>
  <si>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</si>
  <si>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</si>
  <si>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</si>
  <si>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</si>
  <si>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</si>
  <si>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</si>
  <si>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</si>
  <si>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</si>
  <si>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</si>
  <si>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</si>
  <si>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</si>
  <si>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</si>
  <si>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</si>
  <si>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</si>
  <si>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</si>
  <si>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</si>
  <si>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</si>
  <si>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</si>
  <si>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</si>
  <si>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</si>
  <si>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</si>
  <si>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</si>
  <si>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</si>
  <si>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</si>
  <si>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</si>
  <si>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</si>
  <si>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</si>
  <si>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</si>
  <si>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</si>
  <si>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</si>
  <si>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</si>
  <si>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</si>
  <si>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</si>
  <si>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</si>
  <si>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</si>
  <si>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</si>
  <si>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</si>
  <si>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</si>
  <si>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</si>
  <si>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</si>
  <si>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</si>
  <si>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</si>
  <si>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</si>
  <si>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</si>
  <si>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</si>
  <si>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</si>
  <si>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</si>
  <si>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</si>
  <si>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</si>
  <si>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</si>
  <si>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</si>
  <si>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</si>
  <si>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</si>
  <si>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</si>
  <si>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</si>
  <si>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</si>
  <si>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</si>
  <si>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</si>
  <si>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</si>
  <si>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</si>
  <si>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</si>
  <si>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</si>
  <si>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</si>
  <si>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</si>
  <si>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</si>
  <si>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</si>
  <si>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</si>
  <si>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</si>
  <si>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</si>
  <si>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</si>
  <si>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</si>
  <si>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</si>
  <si>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</si>
  <si>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</si>
  <si>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</si>
  <si>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</si>
  <si>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</si>
  <si>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</si>
  <si>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</si>
  <si>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</si>
  <si>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</si>
  <si>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</si>
  <si>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</si>
  <si>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</si>
  <si>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</si>
  <si>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</si>
  <si>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</si>
  <si>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</si>
  <si>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</si>
  <si>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</si>
  <si>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</si>
  <si>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</si>
  <si>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</si>
  <si>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</si>
  <si>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</si>
  <si>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</si>
  <si>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</si>
  <si>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</si>
  <si>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</si>
  <si>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</si>
  <si>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</si>
  <si>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</si>
  <si>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</si>
  <si>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</si>
  <si>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</si>
  <si>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</si>
  <si>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</si>
  <si>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</si>
  <si>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</si>
  <si>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</si>
  <si>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</si>
  <si>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</si>
  <si>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</si>
  <si>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</si>
  <si>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</si>
  <si>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</si>
  <si>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</si>
  <si>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</si>
  <si>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</si>
  <si>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</si>
  <si>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</si>
  <si>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</si>
  <si>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</si>
  <si>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</si>
  <si>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</si>
  <si>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</si>
  <si>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</si>
  <si>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</si>
  <si>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</si>
  <si>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</si>
  <si>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</si>
  <si>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</si>
  <si>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</si>
  <si>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</si>
  <si>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</si>
  <si>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</si>
  <si>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</si>
  <si>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</si>
  <si>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</si>
  <si>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</si>
  <si>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</si>
  <si>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</si>
  <si>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</si>
  <si>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</si>
  <si>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</si>
  <si>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</si>
  <si>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</si>
  <si>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</si>
  <si>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</si>
  <si>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</si>
  <si>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</si>
  <si>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</si>
  <si>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</si>
  <si>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</si>
  <si>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</si>
  <si>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</si>
  <si>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</si>
  <si>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</si>
  <si>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</si>
  <si>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</si>
  <si>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</si>
  <si>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</si>
  <si>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</si>
  <si>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</si>
  <si>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</si>
  <si>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</si>
  <si>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</si>
  <si>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</si>
  <si>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</si>
  <si>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</si>
  <si>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</si>
  <si>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</si>
  <si>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</si>
  <si>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</si>
  <si>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</si>
  <si>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</si>
  <si>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</si>
  <si>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</si>
  <si>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</si>
  <si>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</si>
  <si>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</si>
  <si>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</si>
  <si>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</si>
  <si>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</si>
  <si>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</si>
  <si>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</si>
  <si>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</si>
  <si>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</si>
  <si>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</si>
  <si>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</si>
  <si>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</si>
  <si>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</si>
  <si>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</si>
  <si>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</si>
  <si>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</si>
  <si>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</si>
  <si>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</si>
  <si>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</si>
  <si>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</si>
  <si>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</si>
  <si>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</si>
  <si>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</si>
  <si>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</si>
  <si>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</si>
  <si>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</si>
  <si>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</si>
  <si>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</si>
  <si>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</si>
  <si>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</si>
  <si>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</si>
  <si>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</si>
  <si>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</si>
  <si>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</si>
  <si>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</si>
  <si>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</si>
  <si>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</si>
  <si>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</si>
  <si>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</si>
  <si>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</si>
  <si>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</si>
  <si>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</si>
  <si>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</si>
  <si>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</si>
  <si>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</si>
  <si>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</si>
  <si>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</si>
  <si>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</si>
  <si>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</si>
  <si>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</si>
  <si>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</si>
  <si>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</si>
  <si>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</si>
  <si>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</si>
  <si>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</si>
  <si>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</si>
  <si>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</si>
  <si>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</si>
  <si>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</si>
  <si>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</si>
  <si>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</si>
  <si>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</si>
  <si>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</si>
  <si>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</si>
  <si>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</si>
  <si>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</si>
  <si>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</si>
  <si>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</si>
  <si>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</si>
  <si>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</si>
  <si>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</si>
  <si>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</si>
  <si>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</si>
  <si>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</si>
  <si>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</si>
  <si>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</si>
  <si>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</si>
  <si>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</si>
  <si>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</si>
  <si>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</si>
  <si>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</si>
  <si>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</si>
  <si>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</si>
  <si>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</si>
  <si>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</si>
  <si>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</si>
  <si>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</si>
  <si>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</si>
  <si>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</si>
  <si>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</si>
  <si>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</si>
  <si>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</si>
  <si>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</si>
  <si>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</si>
  <si>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</si>
  <si>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</si>
  <si>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</si>
  <si>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</si>
  <si>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</si>
  <si>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</si>
  <si>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</si>
  <si>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</si>
  <si>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</si>
  <si>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</si>
  <si>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</si>
  <si>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</si>
  <si>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</si>
  <si>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</si>
  <si>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</si>
  <si>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</si>
  <si>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</si>
  <si>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</si>
  <si>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</si>
  <si>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</si>
  <si>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</si>
  <si>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</si>
  <si>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</si>
  <si>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</si>
  <si>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</si>
  <si>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</si>
  <si>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</si>
  <si>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</si>
  <si>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</si>
  <si>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</si>
  <si>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</si>
  <si>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</si>
  <si>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</si>
  <si>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</si>
  <si>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</si>
  <si>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</si>
  <si>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</si>
  <si>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</si>
  <si>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</si>
  <si>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</si>
  <si>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</si>
  <si>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</si>
  <si>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</si>
  <si>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</si>
  <si>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</si>
  <si>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</si>
  <si>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</si>
  <si>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</si>
  <si>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</si>
  <si>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</si>
  <si>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</si>
  <si>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</si>
  <si>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</si>
  <si>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</si>
  <si>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</si>
  <si>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</si>
  <si>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</si>
  <si>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</si>
  <si>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</si>
  <si>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</si>
  <si>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</si>
  <si>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</si>
  <si>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</si>
  <si>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</si>
  <si>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</si>
  <si>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</si>
  <si>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</si>
  <si>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</si>
  <si>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</si>
  <si>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</si>
  <si>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</si>
  <si>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</si>
  <si>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</si>
  <si>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</si>
  <si>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</si>
  <si>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</si>
  <si>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</si>
  <si>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</si>
  <si>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</si>
  <si>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</si>
  <si>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</si>
  <si>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</si>
  <si>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</si>
  <si>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</si>
  <si>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</si>
  <si>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</si>
  <si>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</si>
  <si>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</si>
  <si>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</si>
  <si>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</si>
  <si>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</si>
  <si>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</si>
  <si>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</si>
  <si>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</si>
  <si>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</si>
  <si>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</si>
  <si>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</si>
  <si>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</si>
  <si>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</si>
  <si>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</si>
  <si>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</si>
  <si>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</si>
  <si>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</si>
  <si>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</si>
  <si>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</si>
  <si>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</si>
  <si>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</si>
  <si>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</si>
  <si>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</si>
  <si>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</si>
  <si>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</si>
  <si>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</si>
  <si>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</si>
  <si>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</si>
  <si>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</si>
  <si>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</si>
  <si>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</si>
  <si>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</si>
  <si>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</si>
  <si>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</si>
  <si>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</si>
  <si>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</si>
  <si>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</si>
  <si>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</si>
  <si>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</si>
  <si>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</si>
  <si>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</si>
  <si>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</si>
  <si>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</si>
  <si>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</si>
  <si>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</si>
  <si>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</si>
  <si>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</si>
  <si>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</si>
  <si>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</si>
  <si>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</si>
  <si>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</si>
  <si>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</si>
  <si>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</si>
  <si>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</si>
  <si>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</si>
  <si>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</si>
  <si>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</si>
  <si>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</si>
  <si>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</si>
  <si>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</si>
  <si>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</si>
  <si>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</si>
  <si>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</si>
  <si>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</si>
  <si>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</si>
  <si>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</si>
  <si>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</si>
  <si>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</si>
  <si>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</si>
  <si>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</si>
  <si>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</si>
  <si>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</si>
  <si>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</si>
  <si>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</si>
  <si>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</si>
  <si>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</si>
  <si>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</si>
  <si>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</si>
  <si>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</si>
  <si>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</si>
  <si>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</si>
  <si>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</si>
  <si>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</si>
  <si>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</si>
  <si>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</si>
  <si>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</si>
  <si>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</si>
  <si>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</si>
  <si>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</si>
  <si>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</si>
  <si>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</si>
  <si>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</si>
  <si>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</si>
  <si>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</si>
  <si>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</si>
  <si>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</si>
  <si>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</si>
  <si>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</si>
  <si>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</si>
  <si>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</si>
  <si>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</si>
  <si>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</si>
  <si>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</si>
  <si>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</si>
  <si>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</si>
  <si>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</si>
  <si>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</si>
  <si>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</si>
  <si>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</si>
  <si>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</si>
  <si>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</si>
  <si>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</si>
  <si>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</si>
  <si>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</si>
  <si>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</si>
  <si>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</si>
  <si>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</si>
  <si>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</si>
  <si>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</si>
  <si>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</si>
  <si>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</si>
  <si>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</si>
  <si>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</si>
  <si>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</si>
  <si>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</si>
  <si>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</si>
  <si>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</si>
  <si>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</si>
  <si>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</si>
  <si>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</si>
  <si>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</si>
  <si>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</si>
  <si>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</si>
  <si>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</si>
  <si>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</si>
  <si>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</si>
  <si>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</si>
  <si>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</si>
  <si>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</si>
  <si>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</si>
  <si>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</si>
  <si>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</si>
  <si>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</si>
  <si>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</si>
  <si>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</si>
  <si>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</si>
  <si>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</si>
  <si>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</si>
  <si>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</si>
  <si>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</si>
  <si>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</si>
  <si>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</si>
  <si>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</si>
  <si>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</si>
  <si>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</si>
  <si>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</si>
  <si>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</si>
  <si>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</si>
  <si>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</si>
  <si>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</si>
  <si>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</si>
  <si>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</si>
  <si>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</si>
  <si>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</si>
  <si>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</si>
  <si>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</si>
  <si>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</si>
  <si>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</si>
  <si>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</si>
  <si>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</si>
  <si>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</si>
  <si>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</si>
  <si>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</si>
  <si>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</si>
  <si>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</si>
  <si>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</si>
  <si>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</si>
  <si>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</si>
  <si>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</si>
  <si>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</si>
  <si>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</si>
  <si>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</si>
  <si>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</si>
  <si>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</si>
  <si>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</si>
  <si>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</si>
  <si>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</si>
  <si>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</si>
  <si>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</si>
  <si>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</si>
  <si>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</si>
  <si>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</si>
  <si>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</si>
  <si>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</si>
  <si>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</si>
  <si>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</si>
  <si>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</si>
  <si>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</si>
  <si>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</si>
  <si>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</si>
  <si>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</si>
  <si>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</si>
  <si>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</si>
  <si>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</si>
  <si>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</si>
  <si>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</si>
  <si>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</si>
  <si>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</si>
  <si>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</si>
  <si>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</si>
  <si>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</si>
  <si>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</si>
  <si>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</si>
  <si>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</si>
  <si>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</si>
  <si>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</si>
  <si>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</si>
  <si>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</si>
  <si>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</si>
  <si>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</si>
  <si>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</si>
  <si>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</si>
  <si>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</si>
  <si>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</si>
  <si>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</si>
  <si>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</si>
  <si>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</si>
  <si>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</si>
  <si>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</si>
  <si>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</si>
  <si>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</si>
  <si>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</si>
  <si>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</si>
  <si>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</si>
  <si>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</si>
  <si>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</si>
  <si>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</si>
  <si>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</si>
  <si>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</si>
  <si>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</si>
  <si>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</si>
  <si>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</si>
  <si>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</si>
  <si>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</si>
  <si>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</si>
  <si>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</si>
  <si>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</si>
  <si>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</si>
  <si>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</si>
  <si>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</si>
  <si>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</si>
  <si>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</si>
  <si>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</si>
  <si>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</si>
  <si>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</si>
  <si>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</si>
  <si>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</si>
  <si>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</si>
  <si>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</si>
  <si>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</si>
  <si>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</si>
  <si>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</si>
  <si>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</si>
  <si>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</si>
  <si>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</si>
  <si>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</si>
  <si>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</si>
  <si>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</si>
  <si>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</si>
  <si>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</si>
  <si>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</si>
  <si>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</si>
  <si>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</si>
  <si>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</si>
  <si>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</si>
  <si>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</si>
  <si>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</si>
  <si>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</si>
  <si>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</si>
  <si>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</si>
  <si>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</si>
  <si>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</si>
  <si>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</si>
  <si>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</si>
  <si>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</si>
  <si>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</si>
  <si>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</si>
  <si>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</si>
  <si>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</si>
  <si>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</si>
  <si>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</si>
  <si>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</si>
  <si>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</si>
  <si>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</si>
  <si>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</si>
  <si>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</si>
  <si>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</si>
  <si>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</si>
  <si>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</si>
  <si>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</si>
  <si>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</si>
  <si>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</si>
  <si>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</si>
  <si>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</si>
  <si>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</si>
  <si>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</si>
  <si>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</si>
  <si>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</si>
  <si>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</si>
  <si>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</si>
  <si>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</si>
  <si>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</si>
  <si>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</si>
  <si>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</si>
  <si>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</si>
  <si>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</si>
  <si>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</si>
  <si>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</si>
  <si>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</si>
  <si>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</si>
  <si>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</si>
  <si>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</si>
  <si>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</si>
  <si>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</si>
  <si>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</si>
  <si>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</si>
  <si>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</si>
  <si>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</si>
  <si>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</si>
  <si>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</si>
  <si>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</si>
  <si>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</si>
  <si>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</si>
  <si>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</si>
  <si>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</si>
  <si>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</si>
  <si>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</si>
  <si>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</si>
  <si>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</si>
  <si>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</si>
  <si>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</si>
  <si>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</si>
  <si>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</si>
  <si>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</si>
  <si>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</si>
  <si>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</si>
  <si>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</si>
  <si>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</si>
  <si>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</si>
  <si>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</si>
  <si>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</si>
  <si>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</si>
  <si>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</si>
  <si>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</si>
  <si>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</si>
  <si>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</si>
  <si>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</si>
  <si>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</si>
  <si>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</si>
  <si>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</si>
  <si>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</si>
  <si>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</si>
  <si>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</si>
  <si>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</si>
  <si>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</si>
  <si>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</si>
  <si>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</si>
  <si>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</si>
  <si>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</si>
  <si>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</si>
  <si>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</si>
  <si>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</si>
  <si>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</si>
  <si>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</si>
  <si>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</si>
  <si>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</si>
  <si>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</si>
  <si>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</si>
  <si>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</si>
  <si>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</si>
  <si>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</si>
  <si>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</si>
  <si>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</si>
  <si>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</si>
  <si>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</si>
  <si>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</si>
  <si>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</si>
  <si>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</si>
  <si>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</si>
  <si>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</si>
  <si>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</si>
  <si>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</si>
  <si>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</si>
  <si>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</si>
  <si>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</si>
  <si>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</si>
  <si>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</si>
  <si>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</si>
  <si>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</si>
  <si>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</si>
  <si>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</si>
  <si>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</si>
  <si>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</si>
  <si>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</si>
  <si>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</si>
  <si>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</si>
  <si>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</si>
  <si>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</si>
  <si>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</si>
  <si>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</si>
  <si>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</si>
  <si>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</si>
  <si>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</si>
  <si>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</si>
  <si>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</si>
  <si>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</si>
  <si>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</si>
  <si>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</si>
  <si>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</si>
  <si>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</si>
  <si>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</si>
  <si>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</si>
  <si>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</si>
  <si>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</si>
  <si>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</si>
  <si>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</si>
  <si>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</si>
  <si>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</si>
  <si>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</si>
  <si>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</si>
  <si>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</si>
  <si>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</si>
  <si>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</si>
  <si>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</si>
  <si>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</si>
  <si>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</si>
  <si>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</si>
  <si>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</si>
  <si>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</si>
  <si>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</si>
  <si>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</si>
  <si>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</si>
  <si>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</si>
  <si>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</si>
  <si>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</si>
  <si>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</si>
  <si>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</si>
  <si>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</si>
  <si>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</si>
  <si>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</si>
  <si>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</si>
  <si>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</si>
  <si>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</si>
  <si>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</si>
  <si>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</si>
  <si>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</si>
  <si>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</si>
  <si>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</si>
  <si>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</si>
  <si>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</si>
  <si>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</si>
  <si>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</si>
  <si>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</si>
  <si>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</si>
  <si>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</si>
  <si>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</si>
  <si>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</si>
  <si>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</si>
  <si>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</si>
  <si>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</si>
  <si>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</si>
  <si>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</si>
  <si>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</si>
  <si>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</si>
  <si>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</si>
  <si>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</si>
  <si>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</si>
  <si>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</si>
  <si>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</si>
  <si>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</si>
  <si>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</si>
  <si>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</si>
  <si>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</si>
  <si>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</si>
  <si>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</si>
  <si>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</si>
  <si>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</si>
  <si>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</si>
  <si>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</si>
  <si>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</si>
  <si>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</si>
  <si>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</si>
  <si>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</si>
  <si>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</si>
  <si>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</si>
  <si>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</si>
  <si>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</si>
  <si>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</si>
  <si>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</si>
  <si>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</si>
  <si>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</si>
  <si>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</si>
  <si>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</si>
  <si>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</si>
  <si>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</si>
  <si>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</si>
  <si>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</si>
  <si>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</si>
  <si>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</si>
  <si>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</si>
  <si>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</si>
  <si>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</si>
  <si>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</si>
  <si>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</si>
  <si>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</si>
  <si>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</si>
  <si>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</si>
  <si>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</si>
  <si>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</si>
  <si>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</si>
  <si>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</si>
  <si>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</si>
  <si>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</si>
  <si>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</si>
  <si>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</si>
  <si>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</si>
  <si>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</si>
  <si>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</si>
  <si>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</si>
  <si>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</si>
  <si>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</si>
  <si>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</si>
  <si>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</si>
  <si>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</si>
  <si>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</si>
  <si>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</si>
  <si>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</si>
  <si>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</si>
  <si>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</si>
  <si>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</si>
  <si>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</si>
  <si>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</si>
  <si>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</si>
  <si>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</si>
  <si>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</si>
  <si>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</si>
  <si>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</si>
  <si>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</si>
  <si>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</si>
  <si>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</si>
  <si>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</si>
  <si>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</si>
  <si>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</si>
  <si>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</si>
  <si>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</si>
  <si>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</si>
  <si>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</si>
  <si>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</si>
  <si>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</si>
  <si>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</si>
  <si>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</si>
  <si>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</si>
  <si>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</si>
  <si>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</si>
  <si>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</si>
  <si>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</si>
  <si>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</si>
  <si>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</si>
  <si>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</si>
  <si>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</si>
  <si>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</si>
  <si>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</si>
  <si>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</si>
  <si>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</si>
  <si>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</si>
  <si>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</si>
  <si>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</si>
  <si>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</si>
  <si>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</si>
  <si>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</si>
  <si>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</si>
  <si>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</si>
  <si>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</si>
  <si>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</si>
  <si>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</si>
  <si>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</si>
  <si>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</si>
  <si>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</si>
  <si>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</si>
  <si>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</si>
  <si>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</si>
  <si>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</si>
  <si>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</si>
  <si>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</si>
  <si>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</si>
  <si>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</si>
  <si>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</si>
  <si>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</si>
  <si>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</si>
  <si>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</si>
  <si>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</si>
  <si>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</si>
  <si>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</si>
  <si>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</si>
  <si>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</si>
  <si>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</si>
  <si>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</si>
  <si>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</si>
  <si>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</si>
  <si>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</si>
  <si>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</si>
  <si>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</si>
  <si>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</si>
  <si>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</si>
  <si>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</si>
  <si>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</si>
  <si>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</si>
  <si>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</si>
  <si>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</si>
  <si>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</si>
  <si>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</si>
  <si>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</si>
  <si>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</si>
  <si>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</si>
  <si>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</si>
  <si>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</si>
  <si>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</si>
  <si>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</si>
  <si>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</si>
  <si>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</si>
  <si>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</si>
  <si>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</si>
  <si>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</si>
  <si>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</si>
  <si>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</si>
  <si>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</si>
  <si>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</si>
  <si>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</si>
  <si>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</si>
  <si>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</si>
  <si>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</si>
  <si>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</si>
  <si>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</si>
  <si>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</si>
  <si>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</si>
  <si>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</si>
  <si>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</si>
  <si>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</si>
  <si>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</si>
  <si>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</si>
  <si>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</si>
  <si>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</si>
  <si>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</si>
  <si>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</si>
  <si>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</si>
  <si>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</si>
  <si>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</si>
  <si>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</si>
  <si>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</si>
  <si>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</si>
  <si>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</si>
  <si>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</si>
  <si>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</si>
  <si>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</si>
  <si>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</si>
  <si>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</si>
  <si>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</si>
  <si>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</si>
  <si>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</si>
  <si>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</si>
  <si>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</si>
  <si>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</si>
  <si>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</si>
  <si>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</si>
  <si>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</si>
  <si>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</si>
  <si>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</si>
  <si>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</si>
  <si>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</si>
  <si>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</si>
  <si>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</si>
  <si>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</si>
  <si>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</si>
  <si>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</si>
  <si>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</si>
  <si>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</si>
  <si>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</si>
  <si>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</si>
  <si>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</si>
  <si>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</si>
  <si>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</si>
  <si>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</si>
  <si>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</si>
  <si>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</si>
  <si>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</si>
  <si>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</si>
  <si>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</si>
  <si>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</si>
  <si>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</si>
  <si>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</si>
  <si>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</si>
  <si>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</si>
  <si>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</si>
  <si>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</si>
  <si>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</si>
  <si>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</si>
  <si>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</si>
  <si>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</si>
  <si>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</si>
  <si>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</si>
  <si>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</si>
  <si>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</si>
  <si>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</si>
  <si>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</si>
  <si>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</si>
  <si>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</si>
  <si>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</si>
  <si>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</si>
  <si>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</si>
  <si>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</si>
  <si>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</si>
  <si>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</si>
  <si>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</si>
  <si>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</si>
  <si>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</si>
  <si>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</si>
  <si>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</si>
  <si>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</si>
  <si>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</si>
  <si>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</si>
  <si>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</si>
  <si>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</si>
  <si>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</si>
  <si>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</si>
  <si>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</si>
  <si>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</si>
  <si>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</si>
  <si>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</si>
  <si>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</si>
  <si>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</si>
  <si>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</si>
  <si>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</si>
  <si>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</si>
  <si>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</si>
  <si>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</si>
  <si>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</si>
  <si>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</si>
  <si>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</si>
  <si>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</si>
  <si>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</si>
  <si>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</si>
  <si>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</si>
  <si>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</si>
  <si>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</si>
  <si>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</si>
  <si>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</si>
  <si>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</si>
  <si>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</si>
  <si>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</si>
  <si>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</si>
  <si>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</si>
  <si>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</si>
  <si>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</si>
  <si>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</si>
  <si>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</si>
  <si>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</si>
  <si>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</si>
  <si>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</si>
  <si>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</si>
  <si>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</si>
  <si>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</si>
  <si>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</si>
  <si>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</si>
  <si>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</si>
  <si>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</si>
  <si>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</si>
  <si>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</si>
  <si>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</si>
  <si>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</si>
  <si>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</si>
  <si>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</si>
  <si>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</si>
  <si>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</si>
  <si>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</si>
  <si>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</si>
  <si>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</si>
  <si>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</si>
  <si>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</si>
  <si>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</si>
  <si>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</si>
  <si>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</si>
  <si>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</si>
  <si>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</si>
  <si>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</si>
  <si>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</si>
  <si>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</si>
  <si>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</si>
  <si>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</si>
  <si>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</si>
  <si>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</si>
  <si>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</si>
  <si>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</si>
  <si>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</si>
  <si>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</si>
  <si>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</si>
  <si>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</si>
  <si>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</si>
  <si>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</si>
  <si>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</si>
  <si>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</si>
  <si>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</si>
  <si>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</si>
  <si>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</si>
  <si>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</si>
  <si>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</si>
  <si>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</si>
  <si>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</si>
  <si>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</si>
  <si>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</si>
  <si>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</si>
  <si>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</si>
  <si>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</si>
  <si>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</si>
  <si>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</si>
  <si>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</si>
  <si>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</si>
  <si>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</si>
  <si>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</si>
  <si>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</si>
  <si>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</si>
  <si>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</si>
  <si>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</si>
  <si>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</si>
  <si>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</si>
  <si>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</si>
  <si>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</si>
  <si>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</si>
  <si>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</si>
  <si>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</si>
  <si>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</si>
  <si>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</si>
  <si>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</si>
  <si>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</si>
  <si>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</si>
  <si>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</si>
  <si>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</si>
  <si>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</si>
  <si>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</si>
  <si>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</si>
  <si>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</si>
  <si>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</si>
  <si>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</si>
  <si>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</si>
  <si>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</si>
  <si>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</si>
  <si>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</si>
  <si>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</si>
  <si>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</si>
  <si>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</si>
  <si>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</si>
  <si>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</si>
  <si>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</si>
  <si>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</si>
  <si>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</si>
  <si>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</si>
  <si>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</si>
  <si>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</si>
  <si>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</si>
  <si>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</si>
  <si>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</si>
  <si>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</si>
  <si>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</si>
  <si>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</si>
  <si>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</si>
  <si>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</si>
  <si>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</si>
  <si>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</si>
  <si>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</si>
  <si>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</si>
  <si>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</si>
  <si>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</si>
  <si>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</si>
  <si>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</si>
  <si>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</si>
  <si>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</si>
  <si>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</si>
  <si>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</si>
  <si>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</si>
  <si>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</si>
  <si>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</si>
  <si>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</si>
  <si>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</si>
  <si>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</si>
  <si>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</si>
  <si>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</si>
  <si>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</si>
  <si>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</si>
  <si>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</si>
  <si>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</si>
  <si>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</si>
  <si>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</si>
  <si>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</si>
  <si>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</si>
  <si>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</si>
  <si>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</si>
  <si>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</si>
  <si>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</si>
  <si>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</si>
  <si>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</si>
  <si>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</si>
  <si>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</si>
  <si>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</si>
  <si>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</si>
  <si>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</si>
  <si>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</si>
  <si>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</si>
  <si>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</si>
  <si>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</si>
  <si>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</si>
  <si>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</si>
  <si>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</si>
  <si>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</si>
  <si>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</si>
  <si>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</si>
  <si>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</si>
  <si>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</si>
  <si>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</si>
  <si>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</si>
  <si>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</si>
  <si>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</si>
  <si>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</si>
  <si>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</si>
  <si>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</si>
  <si>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</si>
  <si>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</si>
  <si>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</si>
  <si>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</si>
  <si>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</si>
  <si>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</si>
  <si>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</si>
  <si>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</si>
  <si>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</si>
  <si>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</si>
  <si>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</si>
  <si>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</si>
  <si>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</si>
  <si>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</si>
  <si>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</si>
  <si>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</si>
  <si>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</si>
  <si>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</si>
  <si>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</si>
  <si>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</si>
  <si>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</si>
  <si>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</si>
  <si>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</si>
  <si>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</si>
  <si>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</si>
  <si>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</si>
  <si>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</si>
  <si>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</si>
  <si>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</si>
  <si>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</si>
  <si>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</si>
  <si>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</si>
  <si>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</si>
  <si>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</si>
  <si>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</si>
  <si>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</si>
  <si>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</si>
  <si>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</si>
  <si>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</si>
  <si>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</si>
  <si>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</si>
  <si>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</si>
  <si>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</si>
  <si>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</si>
  <si>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</si>
  <si>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</si>
  <si>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</si>
  <si>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</si>
  <si>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</si>
  <si>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</si>
  <si>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</si>
  <si>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</si>
  <si>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</si>
  <si>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</si>
  <si>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</si>
  <si>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</si>
  <si>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</si>
  <si>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</si>
  <si>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</si>
  <si>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</si>
  <si>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</si>
  <si>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</si>
  <si>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</si>
  <si>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</si>
  <si>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</si>
  <si>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</si>
  <si>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</si>
  <si>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</si>
  <si>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</si>
  <si>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</si>
  <si>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</si>
  <si>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</si>
  <si>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</si>
  <si>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</si>
  <si>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</si>
  <si>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</si>
  <si>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</si>
  <si>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</si>
  <si>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</si>
  <si>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</si>
  <si>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</si>
  <si>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</si>
  <si>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</si>
  <si>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</si>
  <si>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</si>
  <si>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</si>
  <si>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</si>
  <si>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</si>
  <si>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</si>
  <si>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</si>
  <si>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</si>
  <si>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</si>
  <si>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</si>
  <si>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</si>
  <si>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</si>
  <si>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</si>
  <si>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</si>
  <si>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</si>
  <si>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</si>
  <si>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</si>
  <si>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</si>
  <si>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</si>
  <si>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</si>
  <si>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</si>
  <si>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</si>
  <si>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</si>
  <si>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</si>
  <si>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</si>
  <si>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</si>
  <si>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</si>
  <si>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</si>
  <si>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</si>
  <si>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</si>
  <si>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</si>
  <si>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</si>
  <si>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</si>
  <si>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</si>
  <si>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</si>
  <si>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</si>
  <si>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</si>
  <si>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</si>
  <si>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</si>
  <si>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</si>
  <si>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</si>
  <si>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</si>
  <si>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</si>
  <si>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</si>
  <si>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</si>
  <si>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</si>
  <si>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</si>
  <si>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</si>
  <si>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</si>
  <si>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</si>
  <si>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</si>
  <si>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</si>
  <si>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</si>
  <si>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</si>
  <si>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</si>
  <si>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</si>
  <si>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</si>
  <si>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</si>
  <si>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</si>
  <si>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</si>
  <si>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</si>
  <si>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</si>
  <si>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</si>
  <si>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</si>
  <si>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</si>
  <si>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</si>
  <si>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</si>
  <si>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</si>
  <si>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</si>
  <si>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</si>
  <si>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</si>
  <si>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</si>
  <si>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</si>
  <si>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</si>
  <si>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</si>
  <si>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</si>
  <si>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</si>
  <si>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</si>
  <si>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</si>
  <si>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</si>
  <si>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</si>
  <si>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</si>
  <si>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</si>
  <si>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</si>
  <si>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</si>
  <si>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</si>
  <si>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</si>
  <si>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</si>
  <si>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</si>
  <si>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</si>
  <si>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</si>
  <si>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</si>
  <si>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</si>
  <si>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</si>
  <si>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</si>
  <si>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</si>
  <si>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</si>
  <si>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</si>
  <si>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</si>
  <si>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</si>
  <si>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</si>
  <si>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</si>
  <si>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</si>
  <si>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</si>
  <si>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</si>
  <si>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</si>
  <si>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</si>
  <si>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</si>
  <si>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</si>
  <si>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</si>
  <si>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</si>
  <si>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</si>
  <si>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</si>
  <si>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</si>
  <si>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</si>
  <si>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</si>
  <si>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</si>
  <si>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</si>
  <si>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</si>
  <si>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</si>
  <si>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</si>
  <si>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</si>
  <si>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</si>
  <si>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</si>
  <si>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</si>
  <si>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</si>
  <si>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</si>
  <si>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</si>
  <si>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</si>
  <si>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</si>
  <si>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</si>
  <si>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</si>
  <si>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</si>
  <si>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</si>
  <si>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</si>
  <si>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</si>
  <si>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</si>
  <si>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</si>
  <si>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</si>
  <si>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</si>
  <si>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</si>
  <si>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</si>
  <si>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</si>
  <si>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</si>
  <si>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</si>
  <si>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</si>
  <si>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</si>
  <si>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</si>
  <si>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</si>
  <si>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</si>
  <si>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</si>
  <si>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</si>
  <si>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</si>
  <si>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</si>
  <si>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</si>
  <si>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</si>
  <si>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</si>
  <si>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</si>
  <si>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</si>
  <si>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</si>
  <si>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</si>
  <si>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</si>
  <si>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</si>
  <si>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</si>
  <si>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</si>
  <si>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</si>
  <si>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</si>
  <si>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</si>
  <si>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</si>
  <si>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</si>
  <si>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</si>
  <si>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</si>
  <si>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</si>
  <si>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</si>
  <si>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</si>
  <si>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</si>
  <si>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</si>
  <si>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</si>
  <si>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</si>
  <si>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</si>
  <si>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</si>
  <si>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</si>
  <si>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</si>
  <si>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</si>
  <si>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</si>
  <si>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</si>
  <si>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</si>
  <si>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</si>
  <si>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</si>
  <si>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</si>
  <si>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</si>
  <si>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</si>
  <si>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</si>
  <si>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</si>
  <si>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</si>
  <si>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</si>
  <si>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</si>
  <si>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</si>
  <si>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</si>
  <si>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</si>
  <si>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</si>
  <si>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</si>
  <si>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</si>
  <si>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</si>
  <si>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</si>
  <si>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</si>
  <si>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</si>
  <si>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</si>
  <si>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</si>
  <si>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</si>
  <si>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</si>
  <si>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</si>
  <si>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</si>
  <si>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</si>
  <si>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</si>
  <si>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</si>
  <si>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</si>
  <si>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</si>
  <si>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</si>
  <si>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</si>
  <si>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</si>
  <si>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</si>
  <si>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</si>
  <si>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</si>
  <si>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</si>
  <si>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</si>
  <si>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</si>
  <si>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</si>
  <si>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</si>
  <si>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</si>
  <si>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</si>
  <si>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</si>
  <si>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</si>
  <si>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</si>
  <si>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</si>
  <si>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</si>
  <si>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</si>
  <si>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</si>
  <si>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</si>
  <si>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</si>
  <si>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</si>
  <si>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</si>
  <si>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</si>
  <si>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</si>
  <si>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</si>
  <si>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</si>
  <si>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</si>
  <si>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</si>
  <si>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</si>
  <si>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</si>
  <si>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</si>
  <si>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</si>
  <si>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</si>
  <si>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</si>
  <si>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</si>
  <si>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</si>
  <si>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</si>
  <si>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</si>
  <si>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</si>
  <si>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</si>
  <si>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</si>
  <si>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</si>
  <si>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</si>
  <si>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</si>
  <si>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</si>
  <si>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</si>
  <si>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</si>
  <si>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</si>
  <si>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</si>
  <si>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</si>
  <si>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</si>
  <si>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</si>
  <si>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</si>
  <si>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</si>
  <si>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</si>
  <si>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</si>
  <si>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</si>
  <si>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</si>
  <si>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</si>
  <si>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</si>
  <si>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</si>
  <si>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</si>
  <si>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</si>
  <si>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</si>
  <si>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</si>
  <si>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</si>
  <si>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</si>
  <si>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</si>
  <si>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</si>
  <si>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</si>
  <si>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</si>
  <si>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</si>
  <si>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</si>
  <si>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</si>
  <si>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</si>
  <si>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</si>
  <si>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</si>
  <si>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</si>
  <si>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</si>
  <si>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</si>
  <si>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</si>
  <si>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</si>
  <si>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</si>
  <si>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</si>
  <si>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</si>
  <si>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</si>
  <si>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</si>
  <si>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</si>
  <si>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</si>
  <si>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</si>
  <si>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</si>
  <si>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</si>
  <si>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</si>
  <si>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</si>
  <si>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</si>
  <si>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</si>
  <si>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</si>
  <si>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</si>
  <si>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</si>
  <si>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</si>
  <si>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</si>
  <si>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</si>
  <si>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</si>
  <si>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</si>
  <si>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</si>
  <si>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</si>
  <si>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</si>
  <si>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</si>
  <si>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</si>
  <si>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</si>
  <si>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</si>
  <si>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</si>
  <si>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</si>
  <si>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</si>
  <si>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</si>
  <si>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</si>
  <si>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</si>
  <si>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</si>
  <si>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</si>
  <si>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</si>
  <si>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</si>
  <si>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</si>
  <si>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</si>
  <si>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</si>
  <si>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</si>
  <si>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</si>
  <si>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</si>
  <si>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</si>
  <si>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</si>
  <si>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</si>
  <si>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</si>
  <si>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</si>
  <si>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</si>
  <si>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</si>
  <si>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</si>
  <si>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</si>
  <si>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</si>
  <si>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</si>
  <si>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</si>
  <si>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</si>
  <si>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</si>
  <si>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</si>
  <si>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</si>
  <si>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</si>
  <si>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</si>
  <si>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</si>
  <si>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</si>
  <si>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</si>
  <si>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</si>
  <si>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</si>
  <si>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</si>
  <si>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</si>
  <si>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</si>
  <si>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</si>
  <si>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</si>
  <si>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</si>
  <si>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</si>
  <si>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</si>
  <si>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</si>
  <si>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</si>
  <si>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</si>
  <si>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</si>
  <si>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</si>
  <si>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</si>
  <si>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</si>
  <si>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</si>
  <si>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</si>
  <si>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</si>
  <si>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</si>
  <si>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</si>
  <si>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</si>
  <si>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</si>
  <si>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</si>
  <si>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</si>
  <si>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</si>
  <si>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</si>
  <si>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</si>
  <si>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</si>
  <si>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</si>
  <si>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</si>
  <si>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</si>
  <si>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</si>
  <si>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</si>
  <si>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</si>
  <si>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</si>
  <si>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</si>
  <si>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</si>
  <si>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</si>
  <si>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</si>
  <si>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</si>
  <si>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</si>
  <si>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</si>
  <si>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</si>
  <si>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</si>
  <si>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</si>
  <si>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</si>
  <si>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</si>
  <si>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</si>
  <si>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</si>
  <si>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</si>
  <si>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</si>
  <si>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</si>
  <si>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</si>
  <si>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</si>
  <si>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</si>
  <si>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</si>
  <si>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</si>
  <si>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</si>
  <si>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</si>
  <si>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</si>
  <si>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</si>
  <si>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</si>
  <si>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</si>
  <si>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</si>
  <si>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</si>
  <si>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</si>
  <si>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</si>
  <si>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</si>
  <si>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</si>
  <si>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</si>
  <si>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</si>
  <si>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</si>
  <si>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</si>
  <si>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</si>
  <si>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</si>
  <si>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</si>
  <si>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</si>
  <si>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</si>
  <si>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</si>
  <si>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</si>
  <si>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</si>
  <si>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</si>
  <si>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</si>
  <si>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</si>
  <si>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</si>
  <si>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</si>
  <si>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</si>
  <si>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</si>
  <si>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</si>
  <si>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</si>
  <si>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</si>
  <si>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</si>
  <si>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</si>
  <si>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</si>
  <si>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</si>
  <si>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</si>
  <si>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</si>
  <si>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</si>
  <si>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</si>
  <si>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</si>
  <si>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</si>
  <si>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</si>
  <si>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</si>
  <si>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</si>
  <si>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</si>
  <si>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</si>
  <si>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</si>
  <si>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</si>
  <si>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</si>
  <si>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</si>
  <si>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</si>
  <si>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</si>
  <si>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</si>
  <si>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</si>
  <si>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</si>
  <si>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</si>
  <si>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</si>
  <si>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</si>
  <si>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</si>
  <si>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</si>
  <si>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</si>
  <si>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</si>
  <si>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</si>
  <si>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</si>
  <si>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</si>
  <si>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</si>
  <si>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</si>
  <si>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</si>
  <si>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</si>
  <si>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</si>
  <si>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</si>
  <si>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</si>
  <si>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</si>
  <si>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</si>
  <si>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</si>
  <si>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</si>
  <si>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</si>
  <si>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</si>
  <si>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</si>
  <si>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</si>
  <si>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</si>
  <si>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</si>
  <si>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</si>
  <si>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</si>
  <si>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</si>
  <si>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</si>
  <si>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</si>
  <si>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</si>
  <si>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</si>
  <si>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</si>
  <si>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</si>
  <si>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</si>
  <si>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</si>
  <si>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</si>
  <si>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</si>
  <si>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</si>
  <si>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</si>
  <si>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</si>
  <si>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</si>
  <si>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</si>
  <si>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</si>
  <si>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</si>
  <si>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</si>
  <si>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</si>
  <si>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</si>
  <si>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</si>
  <si>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</si>
  <si>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</si>
  <si>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</si>
  <si>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</si>
  <si>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</si>
  <si>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</si>
  <si>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</si>
  <si>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</si>
  <si>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</si>
  <si>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</si>
  <si>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</si>
  <si>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</si>
  <si>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</si>
  <si>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</si>
  <si>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</si>
  <si>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</si>
  <si>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</si>
  <si>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</si>
  <si>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</si>
  <si>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</si>
  <si>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</si>
  <si>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</si>
  <si>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</si>
  <si>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</si>
  <si>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</si>
  <si>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</si>
  <si>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</si>
  <si>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</si>
  <si>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</si>
  <si>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</si>
  <si>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</si>
  <si>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</si>
  <si>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</si>
  <si>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</si>
  <si>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</si>
  <si>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</si>
  <si>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</si>
  <si>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</si>
  <si>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</si>
  <si>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</si>
  <si>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</si>
  <si>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</si>
  <si>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</si>
  <si>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</si>
  <si>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</si>
  <si>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</si>
  <si>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</si>
  <si>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</si>
  <si>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</si>
  <si>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</si>
  <si>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</si>
  <si>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</si>
  <si>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</si>
  <si>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</si>
  <si>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</si>
  <si>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</si>
  <si>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</si>
  <si>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</si>
  <si>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</si>
  <si>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</si>
  <si>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</si>
  <si>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</si>
  <si>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</si>
  <si>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</si>
  <si>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</si>
  <si>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</si>
  <si>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</si>
  <si>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</si>
  <si>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</si>
  <si>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</si>
  <si>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</si>
  <si>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</si>
  <si>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</si>
  <si>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</si>
  <si>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</si>
  <si>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</si>
  <si>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</si>
  <si>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</si>
  <si>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</si>
  <si>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</si>
  <si>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</si>
  <si>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</si>
  <si>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</si>
  <si>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</si>
  <si>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</si>
  <si>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</si>
  <si>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</si>
  <si>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</si>
  <si>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</si>
  <si>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</si>
  <si>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</si>
  <si>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</si>
  <si>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</si>
  <si>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</si>
  <si>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</si>
  <si>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</si>
  <si>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</si>
  <si>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</si>
  <si>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</si>
  <si>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</si>
  <si>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</si>
  <si>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</si>
  <si>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</si>
  <si>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</si>
  <si>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</si>
  <si>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</si>
  <si>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</si>
  <si>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</si>
  <si>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</si>
  <si>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</si>
  <si>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</si>
  <si>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</si>
  <si>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</si>
  <si>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</si>
  <si>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</si>
  <si>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</si>
  <si>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</si>
  <si>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</si>
  <si>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</si>
  <si>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</si>
  <si>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</si>
  <si>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</si>
  <si>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</si>
  <si>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</si>
  <si>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</si>
  <si>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</si>
  <si>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</si>
  <si>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</si>
  <si>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</si>
  <si>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</si>
  <si>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</si>
  <si>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</si>
  <si>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</si>
  <si>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</si>
  <si>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</si>
  <si>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</si>
  <si>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</si>
  <si>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</si>
  <si>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</si>
  <si>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</si>
  <si>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</si>
  <si>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</si>
  <si>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</si>
  <si>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</si>
  <si>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</si>
  <si>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</si>
  <si>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</si>
  <si>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</si>
  <si>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</si>
  <si>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</si>
  <si>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</si>
  <si>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</si>
  <si>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</si>
  <si>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</si>
  <si>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</si>
  <si>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</si>
  <si>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</si>
  <si>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</si>
  <si>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</si>
  <si>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</si>
  <si>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</si>
  <si>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</si>
  <si>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</si>
  <si>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</si>
  <si>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</si>
  <si>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</si>
  <si>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</si>
  <si>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</si>
  <si>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</si>
  <si>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</si>
  <si>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</si>
  <si>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</si>
  <si>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</si>
  <si>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</si>
  <si>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</si>
  <si>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</si>
  <si>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</si>
  <si>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</si>
  <si>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</si>
  <si>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</si>
  <si>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</si>
  <si>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</si>
  <si>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</si>
  <si>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</si>
  <si>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</si>
  <si>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</si>
  <si>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</si>
  <si>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</si>
  <si>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</si>
  <si>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</si>
  <si>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</si>
  <si>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</si>
  <si>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</si>
  <si>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</si>
  <si>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</si>
  <si>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</si>
  <si>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</si>
  <si>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</si>
  <si>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</si>
  <si>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</si>
  <si>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</si>
  <si>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</si>
  <si>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</si>
  <si>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</si>
  <si>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</si>
  <si>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</si>
  <si>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</si>
  <si>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</si>
  <si>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</si>
  <si>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</si>
  <si>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</si>
  <si>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</si>
  <si>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</si>
  <si>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</si>
  <si>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</si>
  <si>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</si>
  <si>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</si>
  <si>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</si>
  <si>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</si>
  <si>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</si>
  <si>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</si>
  <si>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</si>
  <si>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</si>
  <si>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</si>
  <si>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</si>
  <si>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</si>
  <si>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</si>
  <si>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</si>
  <si>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</si>
  <si>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</si>
  <si>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</si>
  <si>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</si>
  <si>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</si>
  <si>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</si>
  <si>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</si>
  <si>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</si>
  <si>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</si>
  <si>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</si>
  <si>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</si>
  <si>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</si>
  <si>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</si>
  <si>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</si>
  <si>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</si>
  <si>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</si>
  <si>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</si>
  <si>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</si>
  <si>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</si>
  <si>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</si>
  <si>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</si>
  <si>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</si>
  <si>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</si>
  <si>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</si>
  <si>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</si>
  <si>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</si>
  <si>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</si>
  <si>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</si>
  <si>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</si>
  <si>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</si>
  <si>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</si>
  <si>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</si>
  <si>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</si>
  <si>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</si>
  <si>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</si>
  <si>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</si>
  <si>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</si>
  <si>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</si>
  <si>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</si>
  <si>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</si>
  <si>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</si>
  <si>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</si>
  <si>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</si>
  <si>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</si>
  <si>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</si>
  <si>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</si>
  <si>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</si>
  <si>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</si>
  <si>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</si>
  <si>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</si>
  <si>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</si>
  <si>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</si>
  <si>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</si>
  <si>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</si>
  <si>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</si>
  <si>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</si>
  <si>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</si>
  <si>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</si>
  <si>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</si>
  <si>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</si>
  <si>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</si>
  <si>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</si>
  <si>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</si>
  <si>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</si>
  <si>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</si>
  <si>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</si>
  <si>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</si>
  <si>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</si>
  <si>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</si>
  <si>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</si>
  <si>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</si>
  <si>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</si>
  <si>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</si>
  <si>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</si>
  <si>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</si>
  <si>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</si>
  <si>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</si>
  <si>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</si>
  <si>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</si>
  <si>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</si>
  <si>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</si>
  <si>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</si>
  <si>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</si>
  <si>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</si>
  <si>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</si>
  <si>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</si>
  <si>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</si>
  <si>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</si>
  <si>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</si>
  <si>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</si>
  <si>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</si>
  <si>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</si>
  <si>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</si>
  <si>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</si>
  <si>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</si>
  <si>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</si>
  <si>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</si>
  <si>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</si>
  <si>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</si>
  <si>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</si>
  <si>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</si>
  <si>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</si>
  <si>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</si>
  <si>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</si>
  <si>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</si>
  <si>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</si>
  <si>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</si>
  <si>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</si>
  <si>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</si>
  <si>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</si>
  <si>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</si>
  <si>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</si>
  <si>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</si>
  <si>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</si>
  <si>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</si>
  <si>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</si>
  <si>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</si>
  <si>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</si>
  <si>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</si>
  <si>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</si>
  <si>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</si>
  <si>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</si>
  <si>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</si>
  <si>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</si>
  <si>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</si>
  <si>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</si>
  <si>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</si>
  <si>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</si>
  <si>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</si>
  <si>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</si>
  <si>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</si>
  <si>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</si>
  <si>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</si>
  <si>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</si>
  <si>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</si>
  <si>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</si>
  <si>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</si>
  <si>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</si>
  <si>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</si>
  <si>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</si>
  <si>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</si>
  <si>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</si>
  <si>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</si>
  <si>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</si>
  <si>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</si>
  <si>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</si>
  <si>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</si>
  <si>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</si>
  <si>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</si>
  <si>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</si>
  <si>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</si>
  <si>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</si>
  <si>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</si>
  <si>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</si>
  <si>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</si>
  <si>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</si>
  <si>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</si>
  <si>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</si>
  <si>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</si>
  <si>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</si>
  <si>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</si>
  <si>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</si>
  <si>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</si>
  <si>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</si>
  <si>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</si>
  <si>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</si>
  <si>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</si>
  <si>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</si>
  <si>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</si>
  <si>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</si>
  <si>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</si>
  <si>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</si>
  <si>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</si>
  <si>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</si>
  <si>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</si>
  <si>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</si>
  <si>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</si>
  <si>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</si>
  <si>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</si>
  <si>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</si>
  <si>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</si>
  <si>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</si>
  <si>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</si>
  <si>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</si>
  <si>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</si>
  <si>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</si>
  <si>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</si>
  <si>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</si>
  <si>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</si>
  <si>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</si>
  <si>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</si>
  <si>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</si>
  <si>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</si>
  <si>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</si>
  <si>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</si>
  <si>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</si>
  <si>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</si>
  <si>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</si>
  <si>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</si>
  <si>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</si>
  <si>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</si>
  <si>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</si>
  <si>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</si>
  <si>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</si>
  <si>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</si>
  <si>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</si>
  <si>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</si>
  <si>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</si>
  <si>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</si>
  <si>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</si>
  <si>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</si>
  <si>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</si>
  <si>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</si>
  <si>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</si>
  <si>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</si>
  <si>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</si>
  <si>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</si>
  <si>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</si>
  <si>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</si>
  <si>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</si>
  <si>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</si>
  <si>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</si>
  <si>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</si>
  <si>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</si>
  <si>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</si>
  <si>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</si>
  <si>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</si>
  <si>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</si>
  <si>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</si>
  <si>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</si>
  <si>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</si>
  <si>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</si>
  <si>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</si>
  <si>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</si>
  <si>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</si>
  <si>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</si>
  <si>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</si>
  <si>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</si>
  <si>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</si>
  <si>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</si>
  <si>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</si>
  <si>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</si>
  <si>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</si>
  <si>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</si>
  <si>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</si>
  <si>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</si>
  <si>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</si>
  <si>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</si>
  <si>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</si>
  <si>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</si>
  <si>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</si>
  <si>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</si>
  <si>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</si>
  <si>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</si>
  <si>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</si>
  <si>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</si>
  <si>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</si>
  <si>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</si>
  <si>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</si>
  <si>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</si>
  <si>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</si>
  <si>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</si>
  <si>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</si>
  <si>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</si>
  <si>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</si>
  <si>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</si>
  <si>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</si>
  <si>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</si>
  <si>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</si>
  <si>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</si>
  <si>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</si>
  <si>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</si>
  <si>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</si>
  <si>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</si>
  <si>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</si>
  <si>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</si>
  <si>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</si>
  <si>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</si>
  <si>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</si>
  <si>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</si>
  <si>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</si>
  <si>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</si>
  <si>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</si>
  <si>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</si>
  <si>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</si>
  <si>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</si>
  <si>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</si>
  <si>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</si>
  <si>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</si>
  <si>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</si>
  <si>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</si>
  <si>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</si>
  <si>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</si>
  <si>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</si>
  <si>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</si>
  <si>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</si>
  <si>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</si>
  <si>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</si>
  <si>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</si>
  <si>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</si>
  <si>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</si>
  <si>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</si>
  <si>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</si>
  <si>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</si>
  <si>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</si>
  <si>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</si>
  <si>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</si>
  <si>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</si>
  <si>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</si>
  <si>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</si>
  <si>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</si>
  <si>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</si>
  <si>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</si>
  <si>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</si>
  <si>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</si>
  <si>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</si>
  <si>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</si>
  <si>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</si>
  <si>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</si>
  <si>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</si>
  <si>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</si>
  <si>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</si>
  <si>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</si>
  <si>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</si>
  <si>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</si>
  <si>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</si>
  <si>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</si>
  <si>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</si>
  <si>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</si>
  <si>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</si>
  <si>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</si>
  <si>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</si>
  <si>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</si>
  <si>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</si>
  <si>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</si>
  <si>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</si>
  <si>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</si>
  <si>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</si>
  <si>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</si>
  <si>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</si>
  <si>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</si>
  <si>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</si>
  <si>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</si>
  <si>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</si>
  <si>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</si>
  <si>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</si>
  <si>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</si>
  <si>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</si>
  <si>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</si>
  <si>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</si>
  <si>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</si>
  <si>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</si>
  <si>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</si>
  <si>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</si>
  <si>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</si>
  <si>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</si>
  <si>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</si>
  <si>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</si>
  <si>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</si>
  <si>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</si>
  <si>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</si>
  <si>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</si>
  <si>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</si>
  <si>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</si>
  <si>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</si>
  <si>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</si>
  <si>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</si>
  <si>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</si>
  <si>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</si>
  <si>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</si>
  <si>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</si>
  <si>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</si>
  <si>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</si>
  <si>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</si>
  <si>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</si>
  <si>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</si>
  <si>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</si>
  <si>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</si>
  <si>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</si>
  <si>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</si>
  <si>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</si>
  <si>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</si>
  <si>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</si>
  <si>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</si>
  <si>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</si>
  <si>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</si>
  <si>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</si>
  <si>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</si>
  <si>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</si>
  <si>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</si>
  <si>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</si>
  <si>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</si>
  <si>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</si>
  <si>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</si>
  <si>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</si>
  <si>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</si>
  <si>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</si>
  <si>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</si>
  <si>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</si>
  <si>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</si>
  <si>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</si>
  <si>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</si>
  <si>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</si>
  <si>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</si>
  <si>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</si>
  <si>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</si>
  <si>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</si>
  <si>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</si>
  <si>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</si>
  <si>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</si>
  <si>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</si>
  <si>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</si>
  <si>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</si>
  <si>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</si>
  <si>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</si>
  <si>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</si>
  <si>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</si>
  <si>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</si>
  <si>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</si>
  <si>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</si>
  <si>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</si>
  <si>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</si>
  <si>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</si>
  <si>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</si>
  <si>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</si>
  <si>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</si>
  <si>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</si>
  <si>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</si>
  <si>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</si>
  <si>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</si>
  <si>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</si>
  <si>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</si>
  <si>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</si>
  <si>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</si>
  <si>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</si>
  <si>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</si>
  <si>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</si>
  <si>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</si>
  <si>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</si>
  <si>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</si>
  <si>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</si>
  <si>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</si>
  <si>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</si>
  <si>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</si>
  <si>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</si>
  <si>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</si>
  <si>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</si>
  <si>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</si>
  <si>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</si>
  <si>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</si>
  <si>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</si>
  <si>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</si>
  <si>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</si>
  <si>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</si>
  <si>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</si>
  <si>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</si>
  <si>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</si>
  <si>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</si>
  <si>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</si>
  <si>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</si>
  <si>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</si>
  <si>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</si>
  <si>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</si>
  <si>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</si>
  <si>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</si>
  <si>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</si>
  <si>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</si>
  <si>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</si>
  <si>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</si>
  <si>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</si>
  <si>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</si>
  <si>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</si>
  <si>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</si>
  <si>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</si>
  <si>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</si>
  <si>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</si>
  <si>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</si>
  <si>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</si>
  <si>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</si>
  <si>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</si>
  <si>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</si>
  <si>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</si>
  <si>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</si>
  <si>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</si>
  <si>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</si>
  <si>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</si>
  <si>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</si>
  <si>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</si>
  <si>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</si>
  <si>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</si>
  <si>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</si>
  <si>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</si>
  <si>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</si>
  <si>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</si>
  <si>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</si>
  <si>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</si>
  <si>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</si>
  <si>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</si>
  <si>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</si>
  <si>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</si>
  <si>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</si>
  <si>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</si>
  <si>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</si>
  <si>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</si>
  <si>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</si>
  <si>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</si>
  <si>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</si>
  <si>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</si>
  <si>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</si>
  <si>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</si>
  <si>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</si>
  <si>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</si>
  <si>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</si>
  <si>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</si>
  <si>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</si>
  <si>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</si>
  <si>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</si>
  <si>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</si>
  <si>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</si>
  <si>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</si>
  <si>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</si>
  <si>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</si>
  <si>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</si>
  <si>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</si>
  <si>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</si>
  <si>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</si>
  <si>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</si>
  <si>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</si>
  <si>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</si>
  <si>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</si>
  <si>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</si>
  <si>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</si>
  <si>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</si>
  <si>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</si>
  <si>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</si>
  <si>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</si>
  <si>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</si>
  <si>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</si>
  <si>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</si>
  <si>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</si>
  <si>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</si>
  <si>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</si>
  <si>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</si>
  <si>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</si>
  <si>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</si>
  <si>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</si>
  <si>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</si>
  <si>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</si>
  <si>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</si>
  <si>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</si>
  <si>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</si>
  <si>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</si>
  <si>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</si>
  <si>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</si>
  <si>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</si>
  <si>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</si>
  <si>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</si>
  <si>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</si>
  <si>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</si>
  <si>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</si>
  <si>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</si>
  <si>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</si>
  <si>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</si>
  <si>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</si>
  <si>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</si>
  <si>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</si>
  <si>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</si>
  <si>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</si>
  <si>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</si>
  <si>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</si>
  <si>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</si>
  <si>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</si>
  <si>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</si>
  <si>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</si>
  <si>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</si>
  <si>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</si>
  <si>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</si>
  <si>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</si>
  <si>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</si>
  <si>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</si>
  <si>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</si>
  <si>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</si>
  <si>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</si>
  <si>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</si>
  <si>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</si>
  <si>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</si>
  <si>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</si>
  <si>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</si>
  <si>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</si>
  <si>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</si>
  <si>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</si>
  <si>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</si>
  <si>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</si>
  <si>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</si>
  <si>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</si>
  <si>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</si>
  <si>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</si>
  <si>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</si>
  <si>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</si>
  <si>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</si>
  <si>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</si>
  <si>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</si>
  <si>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</si>
  <si>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</si>
  <si>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</si>
  <si>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</si>
  <si>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</si>
  <si>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</si>
  <si>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</si>
  <si>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</si>
  <si>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</si>
  <si>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</si>
  <si>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</si>
  <si>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</si>
  <si>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</si>
  <si>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</si>
  <si>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</si>
  <si>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</si>
  <si>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</si>
  <si>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</si>
  <si>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</si>
  <si>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</si>
  <si>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</si>
  <si>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</si>
  <si>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</si>
  <si>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</si>
  <si>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</si>
  <si>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</si>
  <si>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</si>
  <si>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</si>
  <si>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</si>
  <si>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</si>
  <si>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</si>
  <si>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</si>
  <si>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</si>
  <si>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</si>
  <si>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</si>
  <si>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</si>
  <si>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</si>
  <si>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</si>
  <si>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</si>
  <si>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</si>
  <si>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</si>
  <si>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</si>
  <si>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</si>
  <si>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</si>
  <si>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</si>
  <si>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</si>
  <si>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</si>
  <si>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</si>
  <si>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</si>
  <si>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</si>
  <si>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</si>
  <si>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</si>
  <si>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</si>
  <si>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</si>
  <si>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</si>
  <si>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</si>
  <si>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</si>
  <si>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</si>
  <si>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</si>
  <si>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</si>
  <si>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</si>
  <si>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</si>
  <si>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</si>
  <si>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</si>
  <si>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</si>
  <si>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</si>
  <si>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</si>
  <si>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</si>
  <si>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</si>
  <si>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</si>
  <si>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</si>
  <si>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</si>
  <si>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</si>
  <si>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</si>
  <si>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</si>
  <si>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</si>
  <si>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</si>
  <si>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</si>
  <si>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</si>
  <si>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</si>
  <si>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</si>
  <si>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</si>
  <si>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</si>
  <si>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</si>
  <si>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</si>
  <si>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</si>
  <si>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</si>
  <si>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</si>
  <si>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</si>
  <si>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</si>
  <si>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</si>
  <si>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</si>
  <si>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</si>
  <si>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</si>
  <si>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</si>
  <si>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</si>
  <si>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</si>
  <si>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</si>
  <si>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</si>
  <si>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</si>
  <si>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</si>
  <si>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</si>
  <si>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</si>
  <si>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</si>
  <si>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</si>
  <si>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</si>
  <si>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</si>
  <si>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</si>
  <si>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</si>
  <si>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</si>
  <si>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</si>
  <si>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</si>
  <si>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</si>
  <si>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</si>
  <si>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</si>
  <si>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</si>
  <si>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</si>
  <si>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</si>
  <si>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</si>
  <si>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</si>
  <si>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</si>
  <si>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</si>
  <si>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</si>
  <si>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</si>
  <si>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</si>
  <si>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</si>
  <si>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</si>
  <si>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</si>
  <si>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</si>
  <si>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</si>
  <si>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</si>
  <si>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</si>
  <si>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</si>
  <si>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</si>
  <si>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</si>
  <si>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</si>
  <si>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</si>
  <si>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</si>
  <si>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</si>
  <si>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</si>
  <si>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</si>
  <si>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</si>
  <si>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</si>
  <si>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</si>
  <si>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</si>
  <si>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</si>
  <si>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</si>
  <si>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</si>
  <si>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</si>
  <si>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</si>
  <si>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</si>
  <si>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</si>
  <si>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</si>
  <si>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</si>
  <si>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</si>
  <si>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</si>
  <si>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</si>
  <si>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</si>
  <si>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</si>
  <si>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</si>
  <si>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</si>
  <si>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</si>
  <si>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</si>
  <si>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</si>
  <si>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</si>
  <si>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</si>
  <si>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</si>
  <si>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</si>
  <si>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</si>
  <si>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</si>
  <si>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</si>
  <si>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</si>
  <si>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</si>
  <si>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</si>
  <si>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</si>
  <si>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</si>
  <si>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</si>
  <si>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</si>
  <si>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</si>
  <si>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</si>
  <si>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</si>
  <si>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</si>
  <si>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</si>
  <si>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</si>
  <si>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</si>
  <si>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</si>
  <si>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</si>
  <si>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</si>
  <si>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</si>
  <si>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</si>
  <si>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</si>
  <si>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</si>
  <si>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</si>
  <si>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</si>
  <si>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</si>
  <si>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</si>
  <si>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</si>
  <si>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</si>
  <si>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</si>
  <si>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</si>
  <si>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</si>
  <si>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</si>
  <si>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</si>
  <si>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</si>
  <si>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</si>
  <si>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</si>
  <si>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</si>
  <si>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</si>
  <si>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</si>
  <si>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</si>
  <si>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</si>
  <si>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</si>
  <si>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</si>
  <si>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</si>
  <si>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</si>
  <si>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</si>
  <si>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</si>
  <si>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</si>
  <si>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</si>
  <si>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</si>
  <si>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</si>
  <si>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</si>
  <si>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</si>
  <si>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</si>
  <si>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</si>
  <si>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</si>
  <si>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</si>
  <si>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</si>
  <si>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</si>
  <si>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</si>
  <si>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</si>
  <si>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</si>
  <si>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</si>
  <si>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</si>
  <si>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</si>
  <si>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</si>
  <si>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</si>
  <si>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</si>
  <si>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</si>
  <si>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</si>
  <si>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</si>
  <si>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</si>
  <si>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</si>
  <si>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</si>
  <si>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</si>
  <si>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</si>
  <si>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</si>
  <si>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</si>
  <si>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</si>
  <si>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</si>
  <si>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</si>
  <si>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</si>
  <si>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</si>
  <si>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</si>
  <si>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</si>
  <si>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</si>
  <si>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</si>
  <si>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</si>
  <si>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</si>
  <si>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</si>
  <si>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</si>
  <si>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</si>
  <si>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</si>
  <si>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</si>
  <si>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</si>
  <si>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</si>
  <si>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</si>
  <si>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</si>
  <si>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</si>
  <si>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</si>
  <si>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</si>
  <si>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</si>
  <si>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</si>
  <si>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</si>
  <si>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</si>
  <si>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</si>
  <si>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</si>
  <si>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</si>
  <si>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</si>
  <si>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</si>
  <si>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</si>
  <si>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</si>
  <si>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</si>
  <si>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</si>
  <si>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</si>
  <si>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</si>
  <si>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</si>
  <si>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</si>
  <si>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</si>
  <si>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</si>
  <si>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</si>
  <si>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</si>
  <si>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</si>
  <si>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</si>
  <si>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</si>
  <si>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</si>
  <si>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</si>
  <si>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</si>
  <si>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</si>
  <si>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</si>
  <si>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</si>
  <si>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</si>
  <si>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</si>
  <si>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</si>
  <si>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</si>
  <si>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</si>
  <si>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</si>
  <si>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</si>
  <si>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</si>
  <si>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</si>
  <si>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</si>
  <si>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</si>
  <si>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</si>
  <si>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</si>
  <si>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</si>
  <si>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</si>
  <si>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</si>
  <si>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</si>
  <si>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</si>
  <si>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</si>
  <si>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</si>
  <si>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</si>
  <si>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</si>
  <si>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</si>
  <si>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</si>
  <si>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</si>
  <si>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</si>
  <si>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</si>
  <si>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</si>
  <si>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</si>
  <si>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</si>
  <si>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</si>
  <si>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</si>
  <si>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</si>
  <si>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</si>
  <si>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</si>
  <si>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</si>
  <si>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</si>
  <si>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</si>
  <si>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</si>
  <si>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</si>
  <si>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</si>
  <si>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</si>
  <si>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</si>
  <si>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</si>
  <si>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</si>
  <si>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</si>
  <si>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</si>
  <si>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</si>
  <si>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</si>
  <si>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</si>
  <si>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</si>
  <si>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</si>
  <si>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</si>
  <si>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</si>
  <si>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</si>
  <si>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</si>
  <si>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</si>
  <si>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</si>
  <si>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</si>
  <si>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</si>
  <si>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</si>
  <si>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</si>
  <si>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</si>
  <si>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</si>
  <si>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</si>
  <si>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</si>
  <si>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</si>
  <si>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</si>
  <si>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</si>
  <si>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</si>
  <si>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</si>
  <si>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</si>
  <si>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</si>
  <si>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</si>
  <si>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</si>
  <si>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</si>
  <si>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</si>
  <si>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</si>
  <si>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</si>
  <si>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</si>
  <si>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</si>
  <si>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</si>
  <si>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</si>
  <si>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</si>
  <si>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</si>
  <si>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</si>
  <si>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</si>
  <si>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</si>
  <si>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</si>
  <si>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</si>
  <si>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</si>
  <si>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</si>
  <si>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</si>
  <si>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</si>
  <si>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</si>
  <si>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</si>
  <si>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</si>
  <si>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</si>
  <si>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</si>
  <si>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</si>
  <si>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</si>
  <si>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</si>
  <si>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</si>
  <si>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</si>
  <si>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</si>
  <si>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</si>
  <si>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</si>
  <si>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</si>
  <si>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</si>
  <si>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</si>
  <si>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</si>
  <si>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</si>
  <si>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</si>
  <si>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</si>
  <si>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</si>
  <si>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</si>
  <si>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</si>
  <si>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</si>
  <si>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</si>
  <si>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</si>
  <si>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</si>
  <si>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</si>
  <si>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</si>
  <si>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</si>
  <si>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</si>
  <si>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</si>
  <si>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</si>
  <si>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</si>
  <si>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</si>
  <si>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</si>
  <si>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</si>
  <si>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</si>
  <si>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</si>
  <si>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</si>
  <si>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</si>
  <si>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</si>
  <si>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</si>
  <si>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</si>
  <si>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</si>
  <si>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</si>
  <si>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</si>
  <si>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</si>
  <si>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</si>
  <si>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</si>
  <si>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</si>
  <si>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</si>
  <si>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</si>
  <si>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</si>
  <si>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</si>
  <si>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</si>
  <si>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</si>
  <si>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</si>
  <si>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</si>
  <si>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</si>
  <si>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</si>
  <si>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</si>
  <si>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</si>
  <si>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</si>
  <si>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</si>
  <si>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</si>
  <si>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</si>
  <si>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</si>
  <si>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</si>
  <si>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</si>
  <si>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</si>
  <si>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</si>
  <si>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</si>
  <si>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</si>
  <si>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</si>
  <si>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</si>
  <si>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</si>
  <si>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</si>
  <si>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</si>
  <si>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</si>
  <si>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</si>
  <si>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</si>
  <si>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</si>
  <si>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</si>
  <si>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</si>
  <si>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</si>
  <si>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</si>
  <si>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</si>
  <si>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</si>
  <si>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</si>
  <si>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</si>
  <si>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</si>
  <si>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</si>
  <si>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</si>
  <si>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</si>
  <si>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</si>
  <si>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</si>
  <si>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</si>
  <si>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</si>
  <si>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</si>
  <si>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</si>
  <si>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</si>
  <si>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</si>
  <si>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</si>
  <si>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</si>
  <si>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</si>
  <si>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</si>
  <si>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</si>
  <si>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</si>
  <si>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</si>
  <si>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</si>
  <si>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</si>
  <si>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</si>
  <si>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</si>
  <si>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</si>
  <si>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</si>
  <si>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</si>
  <si>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</si>
  <si>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</si>
  <si>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</si>
  <si>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</si>
  <si>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</si>
  <si>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</si>
  <si>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</si>
  <si>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</si>
  <si>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</si>
  <si>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</si>
  <si>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</si>
  <si>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</si>
  <si>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</si>
  <si>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</si>
  <si>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</si>
  <si>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</si>
  <si>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</si>
  <si>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</si>
  <si>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</si>
  <si>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</si>
  <si>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</si>
  <si>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</si>
  <si>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</si>
  <si>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</si>
  <si>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</si>
  <si>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</si>
  <si>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</si>
  <si>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</si>
  <si>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</si>
  <si>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</si>
  <si>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</si>
  <si>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</si>
  <si>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</si>
  <si>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</si>
  <si>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</si>
  <si>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</si>
  <si>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</si>
  <si>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</si>
  <si>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</si>
  <si>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</si>
  <si>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</si>
  <si>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</si>
  <si>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</si>
  <si>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</si>
  <si>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</si>
  <si>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</si>
  <si>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</si>
  <si>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</si>
  <si>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</si>
  <si>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</si>
  <si>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</si>
  <si>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</si>
  <si>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</si>
  <si>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</si>
  <si>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</si>
  <si>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</si>
  <si>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</si>
  <si>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</si>
  <si>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</si>
  <si>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</si>
  <si>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</si>
  <si>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</si>
  <si>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</si>
  <si>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</si>
  <si>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</si>
  <si>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</si>
  <si>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</si>
  <si>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</si>
  <si>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</si>
  <si>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</si>
  <si>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</si>
  <si>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</si>
  <si>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</si>
  <si>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</si>
  <si>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</si>
  <si>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</si>
  <si>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</si>
  <si>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</si>
  <si>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</si>
  <si>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</si>
  <si>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</si>
  <si>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</si>
  <si>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</si>
  <si>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</si>
  <si>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</si>
  <si>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</si>
  <si>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</si>
  <si>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</si>
  <si>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</si>
  <si>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</si>
  <si>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</si>
  <si>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</si>
  <si>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</si>
  <si>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</si>
  <si>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</si>
  <si>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</si>
  <si>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</si>
  <si>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</si>
  <si>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</si>
  <si>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</si>
  <si>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</si>
  <si>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</si>
  <si>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</si>
  <si>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</si>
  <si>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</si>
  <si>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</si>
  <si>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</si>
  <si>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</si>
  <si>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</si>
  <si>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</si>
  <si>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</si>
  <si>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</si>
  <si>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</si>
  <si>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</si>
  <si>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</si>
  <si>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</si>
  <si>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</si>
  <si>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</si>
  <si>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</si>
  <si>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</si>
  <si>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</si>
  <si>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</si>
  <si>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</si>
  <si>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</si>
  <si>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</si>
  <si>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</si>
  <si>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</si>
  <si>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</si>
  <si>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</si>
  <si>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</si>
  <si>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</si>
  <si>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</si>
  <si>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</si>
  <si>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</si>
  <si>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</si>
  <si>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</si>
  <si>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</si>
  <si>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</si>
  <si>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</si>
  <si>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</si>
  <si>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</si>
  <si>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</si>
  <si>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</si>
  <si>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</si>
  <si>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</si>
  <si>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</si>
  <si>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</si>
  <si>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</si>
  <si>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</si>
  <si>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</si>
  <si>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</si>
  <si>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</si>
  <si>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</si>
  <si>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</si>
  <si>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</si>
  <si>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</si>
  <si>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</si>
  <si>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</si>
  <si>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</si>
  <si>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</si>
  <si>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</si>
  <si>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</si>
  <si>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</si>
  <si>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</si>
  <si>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</si>
  <si>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</si>
  <si>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</si>
  <si>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</si>
  <si>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</si>
  <si>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</si>
  <si>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</si>
  <si>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</si>
  <si>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</si>
  <si>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</si>
  <si>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</si>
  <si>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</si>
  <si>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</si>
  <si>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</si>
  <si>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</si>
  <si>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</si>
  <si>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</si>
  <si>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</si>
  <si>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</si>
  <si>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</si>
  <si>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</si>
  <si>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</si>
  <si>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</si>
  <si>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</si>
  <si>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</si>
  <si>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</si>
  <si>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</si>
  <si>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</si>
  <si>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</si>
  <si>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</si>
  <si>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</si>
  <si>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</si>
  <si>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</si>
  <si>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</si>
  <si>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</si>
  <si>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</si>
  <si>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</si>
  <si>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</si>
  <si>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</si>
  <si>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</si>
  <si>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</si>
  <si>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</si>
  <si>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</si>
  <si>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</si>
  <si>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</si>
  <si>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</si>
  <si>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</si>
  <si>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</si>
  <si>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</si>
  <si>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</si>
  <si>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</si>
  <si>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</si>
  <si>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</si>
  <si>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</si>
  <si>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</si>
  <si>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</si>
  <si>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</si>
  <si>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</si>
  <si>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</si>
  <si>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</si>
  <si>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</si>
  <si>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</si>
  <si>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</si>
  <si>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</si>
  <si>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</si>
  <si>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</si>
  <si>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</si>
  <si>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</si>
  <si>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</si>
  <si>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</si>
  <si>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</si>
  <si>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</si>
  <si>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</si>
  <si>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</si>
  <si>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</si>
  <si>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</si>
  <si>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</si>
  <si>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</si>
  <si>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</si>
  <si>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</si>
  <si>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</si>
  <si>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</si>
  <si>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</si>
  <si>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</si>
  <si>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</si>
  <si>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</si>
  <si>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</si>
  <si>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</si>
  <si>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</si>
  <si>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</si>
  <si>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</si>
  <si>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</si>
  <si>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</si>
  <si>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</si>
  <si>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</si>
  <si>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</si>
  <si>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</si>
  <si>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</si>
  <si>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</si>
  <si>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</si>
  <si>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</si>
  <si>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</si>
  <si>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</si>
  <si>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</si>
  <si>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</si>
  <si>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</si>
  <si>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</si>
  <si>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</si>
  <si>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</si>
  <si>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</si>
  <si>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</si>
  <si>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</si>
  <si>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</si>
  <si>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</si>
  <si>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</si>
  <si>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</si>
  <si>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</si>
  <si>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</si>
  <si>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</si>
  <si>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</si>
  <si>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</si>
  <si>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</si>
  <si>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</si>
  <si>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</si>
  <si>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</si>
  <si>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</si>
  <si>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</si>
  <si>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</si>
  <si>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</si>
  <si>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</si>
  <si>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</si>
  <si>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</si>
  <si>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</si>
  <si>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</si>
  <si>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</si>
  <si>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</si>
  <si>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</si>
  <si>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</si>
  <si>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</si>
  <si>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</si>
  <si>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</si>
  <si>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</si>
  <si>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</si>
  <si>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</si>
  <si>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</si>
  <si>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</si>
  <si>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</si>
  <si>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</si>
  <si>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</si>
  <si>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</si>
  <si>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</si>
  <si>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</si>
  <si>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</si>
  <si>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</si>
  <si>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</si>
  <si>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</si>
  <si>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</si>
  <si>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</si>
  <si>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</si>
  <si>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</si>
  <si>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</si>
  <si>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</si>
  <si>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</si>
  <si>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</si>
  <si>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</si>
  <si>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</si>
  <si>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</si>
  <si>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</si>
  <si>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</si>
  <si>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</si>
  <si>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</si>
  <si>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</si>
  <si>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</si>
  <si>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</si>
  <si>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</si>
  <si>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</si>
  <si>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</si>
  <si>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</si>
  <si>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</si>
  <si>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</si>
  <si>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</si>
  <si>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</si>
  <si>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</si>
  <si>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</si>
  <si>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</si>
  <si>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</si>
  <si>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</si>
  <si>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</si>
  <si>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</si>
  <si>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</si>
  <si>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</si>
  <si>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</si>
  <si>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</si>
  <si>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</si>
  <si>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</si>
  <si>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</si>
  <si>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</si>
  <si>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</si>
  <si>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</si>
  <si>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</si>
  <si>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</si>
  <si>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</si>
  <si>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</si>
  <si>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</si>
  <si>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</si>
  <si>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</si>
  <si>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</si>
  <si>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</si>
  <si>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</si>
  <si>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</si>
  <si>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</si>
  <si>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</si>
  <si>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</si>
  <si>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</si>
  <si>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</si>
  <si>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</si>
  <si>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</si>
  <si>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</si>
  <si>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</si>
  <si>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</si>
  <si>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</si>
  <si>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</si>
  <si>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</si>
  <si>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</si>
  <si>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</si>
  <si>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</si>
  <si>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</si>
  <si>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</si>
  <si>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</si>
  <si>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</si>
  <si>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</si>
  <si>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</si>
  <si>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</si>
  <si>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</si>
  <si>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</si>
  <si>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</si>
  <si>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</si>
  <si>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</si>
  <si>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</si>
  <si>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</si>
  <si>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</si>
  <si>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</si>
  <si>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</si>
  <si>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</si>
  <si>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</si>
  <si>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</si>
  <si>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</si>
  <si>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</si>
  <si>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</si>
  <si>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</si>
  <si>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</si>
  <si>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</si>
  <si>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</si>
  <si>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</si>
  <si>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</si>
  <si>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</si>
  <si>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</si>
  <si>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</si>
  <si>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</si>
  <si>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</si>
  <si>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</si>
  <si>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</si>
  <si>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</si>
  <si>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</si>
  <si>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</si>
  <si>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</si>
  <si>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</si>
  <si>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</si>
  <si>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</si>
  <si>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</si>
  <si>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</si>
  <si>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</si>
  <si>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</si>
  <si>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</si>
  <si>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</si>
  <si>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</si>
  <si>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</si>
  <si>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</si>
  <si>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</si>
  <si>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</si>
  <si>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</si>
  <si>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</si>
  <si>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</si>
  <si>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</si>
  <si>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</si>
  <si>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</si>
  <si>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</si>
  <si>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</si>
  <si>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</si>
  <si>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</si>
  <si>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</si>
  <si>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</si>
  <si>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</si>
  <si>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</si>
  <si>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</si>
  <si>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</si>
  <si>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</si>
  <si>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</si>
  <si>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</si>
  <si>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</si>
  <si>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</si>
  <si>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</si>
  <si>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</si>
  <si>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</si>
  <si>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</si>
  <si>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</si>
  <si>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</si>
  <si>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</si>
  <si>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</si>
  <si>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</si>
  <si>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</si>
  <si>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</si>
  <si>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</si>
  <si>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</si>
  <si>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</si>
  <si>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</si>
  <si>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</si>
  <si>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</si>
  <si>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</si>
  <si>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</si>
  <si>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</si>
  <si>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</si>
  <si>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</si>
  <si>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</si>
  <si>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</si>
  <si>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</si>
  <si>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</si>
  <si>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</si>
  <si>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</si>
  <si>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</si>
  <si>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</si>
  <si>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</si>
  <si>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</si>
  <si>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</si>
  <si>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</si>
  <si>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</si>
  <si>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</si>
  <si>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</si>
  <si>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</si>
  <si>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</si>
  <si>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</si>
  <si>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</si>
  <si>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</si>
  <si>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</si>
  <si>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</si>
  <si>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</si>
  <si>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</si>
  <si>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</si>
  <si>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</si>
  <si>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</si>
  <si>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</si>
  <si>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</si>
  <si>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</si>
  <si>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</si>
  <si>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</si>
  <si>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</si>
  <si>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</si>
  <si>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</si>
  <si>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</si>
  <si>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</si>
  <si>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</si>
  <si>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</si>
  <si>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</si>
  <si>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</si>
  <si>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</si>
  <si>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</si>
  <si>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</si>
  <si>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</si>
  <si>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</si>
  <si>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</si>
  <si>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</si>
  <si>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</si>
  <si>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</si>
  <si>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</si>
  <si>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</si>
  <si>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</si>
  <si>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</si>
  <si>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</si>
  <si>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</si>
  <si>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</si>
  <si>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</si>
  <si>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</si>
  <si>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</si>
  <si>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</si>
  <si>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</si>
  <si>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</si>
  <si>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</si>
  <si>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</si>
  <si>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</si>
  <si>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</si>
  <si>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</si>
  <si>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</si>
  <si>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</si>
  <si>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</si>
  <si>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</si>
  <si>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</si>
  <si>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</si>
  <si>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</si>
  <si>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</si>
  <si>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</si>
  <si>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</si>
  <si>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</si>
  <si>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</si>
  <si>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</si>
  <si>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</si>
  <si>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</si>
  <si>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</si>
  <si>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</si>
  <si>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</si>
  <si>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</si>
  <si>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</si>
  <si>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</si>
  <si>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</si>
  <si>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</si>
  <si>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</si>
  <si>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</si>
  <si>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</si>
  <si>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</si>
  <si>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</si>
  <si>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</si>
  <si>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</si>
  <si>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</si>
  <si>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</si>
  <si>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</si>
  <si>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</si>
  <si>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</si>
  <si>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</si>
  <si>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</si>
  <si>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</si>
  <si>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</si>
  <si>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</si>
  <si>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</si>
  <si>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</si>
  <si>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</si>
  <si>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</si>
  <si>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</si>
  <si>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</si>
  <si>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</si>
  <si>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</si>
  <si>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</si>
  <si>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</si>
  <si>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</si>
  <si>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</si>
  <si>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</si>
  <si>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</si>
  <si>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</si>
  <si>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</si>
  <si>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</si>
  <si>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</si>
  <si>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</si>
  <si>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</si>
  <si>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</si>
  <si>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</si>
  <si>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</si>
  <si>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</si>
  <si>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</si>
  <si>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</si>
  <si>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</si>
  <si>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</si>
  <si>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</si>
  <si>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</si>
  <si>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</si>
  <si>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</si>
  <si>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</si>
  <si>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</si>
  <si>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</si>
  <si>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</si>
  <si>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</si>
  <si>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</si>
  <si>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</si>
  <si>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</si>
  <si>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</si>
  <si>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</si>
  <si>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</si>
  <si>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</si>
  <si>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</si>
  <si>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</si>
  <si>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</si>
  <si>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</si>
  <si>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</si>
  <si>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</si>
  <si>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</si>
  <si>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</si>
  <si>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</si>
  <si>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</si>
  <si>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</si>
  <si>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</si>
  <si>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</si>
  <si>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</si>
  <si>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</si>
  <si>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</si>
  <si>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</si>
  <si>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</si>
  <si>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</si>
  <si>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</si>
  <si>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</si>
  <si>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</si>
  <si>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</si>
  <si>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</si>
  <si>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</si>
  <si>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</si>
  <si>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</si>
  <si>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</si>
  <si>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</si>
  <si>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</si>
  <si>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</si>
  <si>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</si>
  <si>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</si>
  <si>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</si>
  <si>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</si>
  <si>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</si>
  <si>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</si>
  <si>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</si>
  <si>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</si>
  <si>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</si>
  <si>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</si>
  <si>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</si>
  <si>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</si>
  <si>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</si>
  <si>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</si>
  <si>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</si>
  <si>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</si>
  <si>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</si>
  <si>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</si>
  <si>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</si>
  <si>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</si>
  <si>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</si>
  <si>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</si>
  <si>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</si>
  <si>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</si>
  <si>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</si>
  <si>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</si>
  <si>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</si>
  <si>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</si>
  <si>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</si>
  <si>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</si>
  <si>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</si>
  <si>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</si>
  <si>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</si>
  <si>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</si>
  <si>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</si>
  <si>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</si>
  <si>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</si>
  <si>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</si>
  <si>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</si>
  <si>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</si>
  <si>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</si>
  <si>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</si>
  <si>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</si>
  <si>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</si>
  <si>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</si>
  <si>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</si>
  <si>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</si>
  <si>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</si>
  <si>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</si>
  <si>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</si>
  <si>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</si>
  <si>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</si>
  <si>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</si>
  <si>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</si>
  <si>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</si>
  <si>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</si>
  <si>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</si>
  <si>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</si>
  <si>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</si>
  <si>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</si>
  <si>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</si>
  <si>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</si>
  <si>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</si>
  <si>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</si>
  <si>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</si>
  <si>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</si>
  <si>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</si>
  <si>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</si>
  <si>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</si>
  <si>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</si>
  <si>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</si>
  <si>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</si>
  <si>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</si>
  <si>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</si>
  <si>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</si>
  <si>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</si>
  <si>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</si>
  <si>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</si>
  <si>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</si>
  <si>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</si>
  <si>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</si>
  <si>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</si>
  <si>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</si>
  <si>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</si>
  <si>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</si>
  <si>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</si>
  <si>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</si>
  <si>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</si>
  <si>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</si>
  <si>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</si>
  <si>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</si>
  <si>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</si>
  <si>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</si>
  <si>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</si>
  <si>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</si>
  <si>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</si>
  <si>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</si>
  <si>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</si>
  <si>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</si>
  <si>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</si>
  <si>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</si>
  <si>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</si>
  <si>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</si>
  <si>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</si>
  <si>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</si>
  <si>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</si>
  <si>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</si>
  <si>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</si>
  <si>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</si>
  <si>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</si>
  <si>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</si>
  <si>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</si>
  <si>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</si>
  <si>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</si>
  <si>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</si>
  <si>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</si>
  <si>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</si>
  <si>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</si>
  <si>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</si>
  <si>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</si>
  <si>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</si>
  <si>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</si>
  <si>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</si>
  <si>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</si>
  <si>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</si>
  <si>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</si>
  <si>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</si>
  <si>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</si>
  <si>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</si>
  <si>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</si>
  <si>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</si>
  <si>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</si>
  <si>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</si>
  <si>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</si>
  <si>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</si>
  <si>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</si>
  <si>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</si>
  <si>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</si>
  <si>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</si>
  <si>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</si>
  <si>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</si>
  <si>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</si>
  <si>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</si>
  <si>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</si>
  <si>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</si>
  <si>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</si>
  <si>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</si>
  <si>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</si>
  <si>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</si>
  <si>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</si>
  <si>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</si>
  <si>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</si>
  <si>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</si>
  <si>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</si>
  <si>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</si>
  <si>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</si>
  <si>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</si>
  <si>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</si>
  <si>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</si>
  <si>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</si>
  <si>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</si>
  <si>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</si>
  <si>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</si>
  <si>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</si>
  <si>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</si>
  <si>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</si>
  <si>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</si>
  <si>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</si>
  <si>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</si>
  <si>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</si>
  <si>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</si>
  <si>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</si>
  <si>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</si>
  <si>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</si>
  <si>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</si>
  <si>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</si>
  <si>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</si>
  <si>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</si>
  <si>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</si>
  <si>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</si>
  <si>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</si>
  <si>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</si>
  <si>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</si>
  <si>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</si>
  <si>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</si>
  <si>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</si>
  <si>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</si>
  <si>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</si>
  <si>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</si>
  <si>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</si>
  <si>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</si>
  <si>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</si>
  <si>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</si>
  <si>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</si>
  <si>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</si>
  <si>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</si>
  <si>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</si>
  <si>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</si>
  <si>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</si>
  <si>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</si>
  <si>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</si>
  <si>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</si>
  <si>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</si>
  <si>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</si>
  <si>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</si>
  <si>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</si>
  <si>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</si>
  <si>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</si>
  <si>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</si>
  <si>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</si>
  <si>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</si>
  <si>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</si>
  <si>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</si>
  <si>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</si>
  <si>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</si>
  <si>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</si>
  <si>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</si>
  <si>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</si>
  <si>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</si>
  <si>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</si>
  <si>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</si>
  <si>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</si>
  <si>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</si>
  <si>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</si>
  <si>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</si>
  <si>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</si>
  <si>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</si>
  <si>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</si>
  <si>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</si>
  <si>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</si>
  <si>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</si>
  <si>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</si>
  <si>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</si>
  <si>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</si>
  <si>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</si>
  <si>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</si>
  <si>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</si>
  <si>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</si>
  <si>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</si>
  <si>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</si>
  <si>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</si>
  <si>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</si>
  <si>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</si>
  <si>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</si>
  <si>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</si>
  <si>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</si>
  <si>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</si>
  <si>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</si>
  <si>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</si>
  <si>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</si>
  <si>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</si>
  <si>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</si>
  <si>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</si>
  <si>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</si>
  <si>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</si>
  <si>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</si>
  <si>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</si>
  <si>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</si>
  <si>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</si>
  <si>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</si>
  <si>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</si>
  <si>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</si>
  <si>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</si>
  <si>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</si>
  <si>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</si>
  <si>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</si>
  <si>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</si>
  <si>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</si>
  <si>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</si>
  <si>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</si>
  <si>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</si>
  <si>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</si>
  <si>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</si>
  <si>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</si>
  <si>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</si>
  <si>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</si>
  <si>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</si>
  <si>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</si>
  <si>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</si>
  <si>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</si>
  <si>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</si>
  <si>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</si>
  <si>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</si>
  <si>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</si>
  <si>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</si>
  <si>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</si>
  <si>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</si>
  <si>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</si>
  <si>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</si>
  <si>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</si>
  <si>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</si>
  <si>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</si>
  <si>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</si>
  <si>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</si>
  <si>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</si>
  <si>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</si>
  <si>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</si>
  <si>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</si>
  <si>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</si>
  <si>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</si>
  <si>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</si>
  <si>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</si>
  <si>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</si>
  <si>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</si>
  <si>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</si>
  <si>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</si>
  <si>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</si>
  <si>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</si>
  <si>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</si>
  <si>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</si>
  <si>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</si>
  <si>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</si>
  <si>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</si>
  <si>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</si>
  <si>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</si>
  <si>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</si>
  <si>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</si>
  <si>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</si>
  <si>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</si>
  <si>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</si>
  <si>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</si>
  <si>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</si>
  <si>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</si>
  <si>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</si>
  <si>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</si>
  <si>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</si>
  <si>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</si>
  <si>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</si>
  <si>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</si>
  <si>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</si>
  <si>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</si>
  <si>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</si>
  <si>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</si>
  <si>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</si>
  <si>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</si>
  <si>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</si>
  <si>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</si>
  <si>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</si>
  <si>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</si>
  <si>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</si>
  <si>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</si>
  <si>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</si>
  <si>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</si>
  <si>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</si>
  <si>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</si>
  <si>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</si>
  <si>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</si>
  <si>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</si>
  <si>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</si>
  <si>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</si>
  <si>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</si>
  <si>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</si>
  <si>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</si>
  <si>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</si>
  <si>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</si>
  <si>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</si>
  <si>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</si>
  <si>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</si>
  <si>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</si>
  <si>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</si>
  <si>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</si>
  <si>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</si>
  <si>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</si>
  <si>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</si>
  <si>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</si>
  <si>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</si>
  <si>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</si>
  <si>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</si>
  <si>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</si>
  <si>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</si>
  <si>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</si>
  <si>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</si>
  <si>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</si>
  <si>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</si>
  <si>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</si>
  <si>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</si>
  <si>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</si>
  <si>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</si>
  <si>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</si>
  <si>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</si>
  <si>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</si>
  <si>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</si>
  <si>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</si>
  <si>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</si>
  <si>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</si>
  <si>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</si>
  <si>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</si>
  <si>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</si>
  <si>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</si>
  <si>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</si>
  <si>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</si>
  <si>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</si>
  <si>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</si>
  <si>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</si>
  <si>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</si>
  <si>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</si>
  <si>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</si>
  <si>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</si>
  <si>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</si>
  <si>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</si>
  <si>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</si>
  <si>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</si>
  <si>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</si>
  <si>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</si>
  <si>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</si>
  <si>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</si>
  <si>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</si>
  <si>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</si>
  <si>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</si>
  <si>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</si>
  <si>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</si>
  <si>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</si>
  <si>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</si>
  <si>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</si>
  <si>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</si>
  <si>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</si>
  <si>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</si>
  <si>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</si>
  <si>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</si>
  <si>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</si>
  <si>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</si>
  <si>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</si>
  <si>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</si>
  <si>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</si>
  <si>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</si>
  <si>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</si>
  <si>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</si>
  <si>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</si>
  <si>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</si>
  <si>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</si>
  <si>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</si>
  <si>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</si>
  <si>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</si>
  <si>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</si>
  <si>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</si>
  <si>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</si>
  <si>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</si>
  <si>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</si>
  <si>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</si>
  <si>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</si>
  <si>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</si>
  <si>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</si>
  <si>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</si>
  <si>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</si>
  <si>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</si>
  <si>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</si>
  <si>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</si>
  <si>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</si>
  <si>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</si>
  <si>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</si>
  <si>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</si>
  <si>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</si>
  <si>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</si>
  <si>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</si>
  <si>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</si>
  <si>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</si>
  <si>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</si>
  <si>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</si>
  <si>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</si>
  <si>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</si>
  <si>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</si>
  <si>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</si>
  <si>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</si>
  <si>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</si>
  <si>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</si>
  <si>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</si>
  <si>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</si>
  <si>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</si>
  <si>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</si>
  <si>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</si>
  <si>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</si>
  <si>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</si>
  <si>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</si>
  <si>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</si>
  <si>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</si>
  <si>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</si>
  <si>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</si>
  <si>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</si>
  <si>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</si>
  <si>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</si>
  <si>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</si>
  <si>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</si>
  <si>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</si>
  <si>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</si>
  <si>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</si>
  <si>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</si>
  <si>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</si>
  <si>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</si>
  <si>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</si>
  <si>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</si>
  <si>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</si>
  <si>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</si>
  <si>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</si>
  <si>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</si>
  <si>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</si>
  <si>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</si>
  <si>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</si>
  <si>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</si>
  <si>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</si>
  <si>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</si>
  <si>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</si>
  <si>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</si>
  <si>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</si>
  <si>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</si>
  <si>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</si>
  <si>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</si>
  <si>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</si>
  <si>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</si>
  <si>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</si>
  <si>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</si>
  <si>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</si>
  <si>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</si>
  <si>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</si>
  <si>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</si>
  <si>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</si>
  <si>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</si>
  <si>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</si>
  <si>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</si>
  <si>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</si>
  <si>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</si>
  <si>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</si>
  <si>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</si>
  <si>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</si>
  <si>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</si>
  <si>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</si>
  <si>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</si>
  <si>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</si>
  <si>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</si>
  <si>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</si>
  <si>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</si>
  <si>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</si>
  <si>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</si>
  <si>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</si>
  <si>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</si>
  <si>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</si>
  <si>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</si>
  <si>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</si>
  <si>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</si>
  <si>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</si>
  <si>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</si>
  <si>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</si>
  <si>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</si>
  <si>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</si>
  <si>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</si>
  <si>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</si>
  <si>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</si>
  <si>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</si>
  <si>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</si>
  <si>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</si>
  <si>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</si>
  <si>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</si>
  <si>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</si>
  <si>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</si>
  <si>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</si>
  <si>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</si>
  <si>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</si>
  <si>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</si>
  <si>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</si>
  <si>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</si>
  <si>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</si>
  <si>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</si>
  <si>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</si>
  <si>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</si>
  <si>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</si>
  <si>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</si>
  <si>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</si>
  <si>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</si>
  <si>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</si>
  <si>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</si>
  <si>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</si>
  <si>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</si>
  <si>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</si>
  <si>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</si>
  <si>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</si>
  <si>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</si>
  <si>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</si>
  <si>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</si>
  <si>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</si>
  <si>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</si>
  <si>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</si>
  <si>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</si>
  <si>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</si>
  <si>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</si>
  <si>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</si>
  <si>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</si>
  <si>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</si>
  <si>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</si>
  <si>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</si>
  <si>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</si>
  <si>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</si>
  <si>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</si>
  <si>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</si>
  <si>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</si>
  <si>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</si>
  <si>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</si>
  <si>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</si>
  <si>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</si>
  <si>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</si>
  <si>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</si>
  <si>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</si>
  <si>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</si>
  <si>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</si>
  <si>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</si>
  <si>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</si>
  <si>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</si>
  <si>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</si>
  <si>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</si>
  <si>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</si>
  <si>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</si>
  <si>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</si>
  <si>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</si>
  <si>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</si>
  <si>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</si>
  <si>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</si>
  <si>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</si>
  <si>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</si>
  <si>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</si>
  <si>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</si>
  <si>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</si>
  <si>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</si>
  <si>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</si>
  <si>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</si>
  <si>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</si>
  <si>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</si>
  <si>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</si>
  <si>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</si>
  <si>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</si>
  <si>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</si>
  <si>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</si>
  <si>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</si>
  <si>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</si>
  <si>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</si>
  <si>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</si>
  <si>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</si>
  <si>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</si>
  <si>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</si>
  <si>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</si>
  <si>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</si>
  <si>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</si>
  <si>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</si>
  <si>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</si>
  <si>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</si>
  <si>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</si>
  <si>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</si>
  <si>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</si>
  <si>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</si>
  <si>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</si>
  <si>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</si>
  <si>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</si>
  <si>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</si>
  <si>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</si>
  <si>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</si>
  <si>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</si>
  <si>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</si>
  <si>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</si>
  <si>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</si>
  <si>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</si>
  <si>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</si>
  <si>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</si>
  <si>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</si>
  <si>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</si>
  <si>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</si>
  <si>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</si>
  <si>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</si>
  <si>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</si>
  <si>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</si>
  <si>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</si>
  <si>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</si>
  <si>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</si>
  <si>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</si>
  <si>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</si>
  <si>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</si>
  <si>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</si>
  <si>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</si>
  <si>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</si>
  <si>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</si>
  <si>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</si>
  <si>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</si>
  <si>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</si>
  <si>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</si>
  <si>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</si>
  <si>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</si>
  <si>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</si>
  <si>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</si>
  <si>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</si>
  <si>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</si>
  <si>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</si>
  <si>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</si>
  <si>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</si>
  <si>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</si>
  <si>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</si>
  <si>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</si>
  <si>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</si>
  <si>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</si>
  <si>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</si>
  <si>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</si>
  <si>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</si>
  <si>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</si>
  <si>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</si>
  <si>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</si>
  <si>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</si>
  <si>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</si>
  <si>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</si>
  <si>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</si>
  <si>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</si>
  <si>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</si>
  <si>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</si>
  <si>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</si>
  <si>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</si>
  <si>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</si>
  <si>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</si>
  <si>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</si>
  <si>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</si>
  <si>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</si>
  <si>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</si>
  <si>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</si>
  <si>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</si>
  <si>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</si>
  <si>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</si>
  <si>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</si>
  <si>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</si>
  <si>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</si>
  <si>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</si>
  <si>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</si>
  <si>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</si>
  <si>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</si>
  <si>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</si>
  <si>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</si>
  <si>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</si>
  <si>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</si>
  <si>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</si>
  <si>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</si>
  <si>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</si>
  <si>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</si>
  <si>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</si>
  <si>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</si>
  <si>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</si>
  <si>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</si>
  <si>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</si>
  <si>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</si>
  <si>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</si>
  <si>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</si>
  <si>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</si>
  <si>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</si>
  <si>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</si>
  <si>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</si>
  <si>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</si>
  <si>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</si>
  <si>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</si>
  <si>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</si>
  <si>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</si>
  <si>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</si>
  <si>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</si>
  <si>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</si>
  <si>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</si>
  <si>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</si>
  <si>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</si>
  <si>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</si>
  <si>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</si>
  <si>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</si>
  <si>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</si>
  <si>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</si>
  <si>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</si>
  <si>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</si>
  <si>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</si>
  <si>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</si>
  <si>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</si>
  <si>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</si>
  <si>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</si>
  <si>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</si>
  <si>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</si>
  <si>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</si>
  <si>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</si>
  <si>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</si>
  <si>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</si>
  <si>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</si>
  <si>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</si>
  <si>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</si>
  <si>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</si>
  <si>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</si>
  <si>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</si>
  <si>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</si>
  <si>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</si>
  <si>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</si>
  <si>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</si>
  <si>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</si>
  <si>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</si>
  <si>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</si>
  <si>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</si>
  <si>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</si>
  <si>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</si>
  <si>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</si>
  <si>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</si>
  <si>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</si>
  <si>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</si>
  <si>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</si>
  <si>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</si>
  <si>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</si>
  <si>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</si>
  <si>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</si>
  <si>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</si>
  <si>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</si>
  <si>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</si>
  <si>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</si>
  <si>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</si>
  <si>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</si>
  <si>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</si>
  <si>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</si>
  <si>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</si>
  <si>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</si>
  <si>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</si>
  <si>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</si>
  <si>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</si>
  <si>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</si>
  <si>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</si>
  <si>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</si>
  <si>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</si>
  <si>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</si>
  <si>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</si>
  <si>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</si>
  <si>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</si>
  <si>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</si>
  <si>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</si>
  <si>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</si>
  <si>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</si>
  <si>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</si>
  <si>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</si>
  <si>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</si>
  <si>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</si>
  <si>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</si>
  <si>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</si>
  <si>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</si>
  <si>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</si>
  <si>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</si>
  <si>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</si>
  <si>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</si>
  <si>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</si>
  <si>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</si>
  <si>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</si>
  <si>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</si>
  <si>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</si>
  <si>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</si>
  <si>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</si>
  <si>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</si>
  <si>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</si>
  <si>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</si>
  <si>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</si>
  <si>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</si>
  <si>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</si>
  <si>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</si>
  <si>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</si>
  <si>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</si>
  <si>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</si>
  <si>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</si>
  <si>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</si>
  <si>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</si>
  <si>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</si>
  <si>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</si>
  <si>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</si>
  <si>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</si>
  <si>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</si>
  <si>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</si>
  <si>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</si>
  <si>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</si>
  <si>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</si>
  <si>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</si>
  <si>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</si>
  <si>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</si>
  <si>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</si>
  <si>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</si>
  <si>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</si>
  <si>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</si>
  <si>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</si>
  <si>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</si>
  <si>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</si>
  <si>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</si>
  <si>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</si>
  <si>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</si>
  <si>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</si>
  <si>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</si>
  <si>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</si>
  <si>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</si>
  <si>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</si>
  <si>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</si>
  <si>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</si>
  <si>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</si>
  <si>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</si>
  <si>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</si>
  <si>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</si>
  <si>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</si>
  <si>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</si>
  <si>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</si>
  <si>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</si>
  <si>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</si>
  <si>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</si>
  <si>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</si>
  <si>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</si>
  <si>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</si>
  <si>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</si>
  <si>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</si>
  <si>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</si>
  <si>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</si>
  <si>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</si>
  <si>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</si>
  <si>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</si>
  <si>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</si>
  <si>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</si>
  <si>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</si>
  <si>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</si>
  <si>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</si>
  <si>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</si>
  <si>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</si>
  <si>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</si>
  <si>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</si>
  <si>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</si>
  <si>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</si>
  <si>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</si>
  <si>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</si>
  <si>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</si>
  <si>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</si>
  <si>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</si>
  <si>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</si>
  <si>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</si>
  <si>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</si>
  <si>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</si>
  <si>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</si>
  <si>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</si>
  <si>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</si>
  <si>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</si>
  <si>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</si>
  <si>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</si>
  <si>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</si>
  <si>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</si>
  <si>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</si>
  <si>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</si>
  <si>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</si>
  <si>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</si>
  <si>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</si>
  <si>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</si>
  <si>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</si>
  <si>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</si>
  <si>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</si>
  <si>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</si>
  <si>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</si>
  <si>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</si>
  <si>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</si>
  <si>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</si>
  <si>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</si>
  <si>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</si>
  <si>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</si>
  <si>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</si>
  <si>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</si>
  <si>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</si>
  <si>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</si>
  <si>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</si>
  <si>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</si>
  <si>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</si>
  <si>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</si>
  <si>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</si>
  <si>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</si>
  <si>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</si>
  <si>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</si>
  <si>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</si>
  <si>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</si>
  <si>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</si>
  <si>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</si>
  <si>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</si>
  <si>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</si>
  <si>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</si>
  <si>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</si>
  <si>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</si>
  <si>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</si>
  <si>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</si>
  <si>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</si>
  <si>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</si>
  <si>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</si>
  <si>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</si>
  <si>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</si>
  <si>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</si>
  <si>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</si>
  <si>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</si>
  <si>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</si>
  <si>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</si>
  <si>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</si>
  <si>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</si>
  <si>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</si>
  <si>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</si>
  <si>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</si>
  <si>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</si>
  <si>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</si>
  <si>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</si>
  <si>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</si>
  <si>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</si>
  <si>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</si>
  <si>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</si>
  <si>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</si>
  <si>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</si>
  <si>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</si>
  <si>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</si>
  <si>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</si>
  <si>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</si>
  <si>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</si>
  <si>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</si>
  <si>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</si>
  <si>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</si>
  <si>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</si>
  <si>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</si>
  <si>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</si>
  <si>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</si>
  <si>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</si>
  <si>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</si>
  <si>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</si>
  <si>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</si>
  <si>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</si>
  <si>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</si>
  <si>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</si>
  <si>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</si>
  <si>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</si>
  <si>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</si>
  <si>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</si>
  <si>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</si>
  <si>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</si>
  <si>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</si>
  <si>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</si>
  <si>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</si>
  <si>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</si>
  <si>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</si>
  <si>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</si>
  <si>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</si>
  <si>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</si>
  <si>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</si>
  <si>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</si>
  <si>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</si>
  <si>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</si>
  <si>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</si>
  <si>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</si>
  <si>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</si>
  <si>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</si>
  <si>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</si>
  <si>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</si>
  <si>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</si>
  <si>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</si>
  <si>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</si>
  <si>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</si>
  <si>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</si>
  <si>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</si>
  <si>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</si>
  <si>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</si>
  <si>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</si>
  <si>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</si>
  <si>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</si>
  <si>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</si>
  <si>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</si>
  <si>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</si>
  <si>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</si>
  <si>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</si>
  <si>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</si>
  <si>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</si>
  <si>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</si>
  <si>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</si>
  <si>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</si>
  <si>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</si>
  <si>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</si>
  <si>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</si>
  <si>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</si>
  <si>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</si>
  <si>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</si>
  <si>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</si>
  <si>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</si>
  <si>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</si>
  <si>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</si>
  <si>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</si>
  <si>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</si>
  <si>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</si>
  <si>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</si>
  <si>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</si>
  <si>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</si>
  <si>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</si>
  <si>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</si>
  <si>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</si>
  <si>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</si>
  <si>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</si>
  <si>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</si>
  <si>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</si>
  <si>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</si>
  <si>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</si>
  <si>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</si>
  <si>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</si>
  <si>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</si>
  <si>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</si>
  <si>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</si>
  <si>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</si>
  <si>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</si>
  <si>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</si>
  <si>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</si>
  <si>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</si>
  <si>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</si>
  <si>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</si>
  <si>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</si>
  <si>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</si>
  <si>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</si>
  <si>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</si>
  <si>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</si>
  <si>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</si>
  <si>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</si>
  <si>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</si>
  <si>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</si>
  <si>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</si>
  <si>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</si>
  <si>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</si>
  <si>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</si>
  <si>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</si>
  <si>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</si>
  <si>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</si>
  <si>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</si>
  <si>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</si>
  <si>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</si>
  <si>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</si>
  <si>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</si>
  <si>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</si>
  <si>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</si>
  <si>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</si>
  <si>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</si>
  <si>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</si>
  <si>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</si>
  <si>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</si>
  <si>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</si>
  <si>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</si>
  <si>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</si>
  <si>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</si>
  <si>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</si>
  <si>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</si>
  <si>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</si>
  <si>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</si>
  <si>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</si>
  <si>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</si>
  <si>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</si>
  <si>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</si>
  <si>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</si>
  <si>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</si>
  <si>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</si>
  <si>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</si>
  <si>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</si>
  <si>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</si>
  <si>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</si>
  <si>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</si>
  <si>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</si>
  <si>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</si>
  <si>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</si>
  <si>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</si>
  <si>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</si>
  <si>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</si>
  <si>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</si>
  <si>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</si>
  <si>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</si>
  <si>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</si>
  <si>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</si>
  <si>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</si>
  <si>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</si>
  <si>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</si>
  <si>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</si>
  <si>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</si>
  <si>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</si>
  <si>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</si>
  <si>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</si>
  <si>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</si>
  <si>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</si>
  <si>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</si>
  <si>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</si>
  <si>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</si>
  <si>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</si>
  <si>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</si>
  <si>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</si>
  <si>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</si>
  <si>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</si>
  <si>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</si>
  <si>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</si>
  <si>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</si>
  <si>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</si>
  <si>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</si>
  <si>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</si>
  <si>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</si>
  <si>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</si>
  <si>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</si>
  <si>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</si>
  <si>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</si>
  <si>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</si>
  <si>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</si>
  <si>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</si>
  <si>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</si>
  <si>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</si>
  <si>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</si>
  <si>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</si>
  <si>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</si>
  <si>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</si>
  <si>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</si>
  <si>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</si>
  <si>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</si>
  <si>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</si>
  <si>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</si>
  <si>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</si>
  <si>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</si>
  <si>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</si>
  <si>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</si>
  <si>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</si>
  <si>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</si>
  <si>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</si>
  <si>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</si>
  <si>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</si>
  <si>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</si>
  <si>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</si>
  <si>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</si>
  <si>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</si>
  <si>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</si>
  <si>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</si>
  <si>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</si>
  <si>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</si>
  <si>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</si>
  <si>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</si>
  <si>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</si>
  <si>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</si>
  <si>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</si>
  <si>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</si>
  <si>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</si>
  <si>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</si>
  <si>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</si>
  <si>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</si>
  <si>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</si>
  <si>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</si>
  <si>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</si>
  <si>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</si>
  <si>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</si>
  <si>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</si>
  <si>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</si>
  <si>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</si>
  <si>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</si>
  <si>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</si>
  <si>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</si>
  <si>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</si>
  <si>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</si>
  <si>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</si>
  <si>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</si>
  <si>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</si>
  <si>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</si>
  <si>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</si>
  <si>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</si>
  <si>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</si>
  <si>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</si>
  <si>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</si>
  <si>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</si>
  <si>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</si>
  <si>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</si>
  <si>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</si>
  <si>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</si>
  <si>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</si>
  <si>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</si>
  <si>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</si>
  <si>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</si>
  <si>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</si>
  <si>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</si>
  <si>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</si>
  <si>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</si>
  <si>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</si>
  <si>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</si>
  <si>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</si>
  <si>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</si>
  <si>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</si>
  <si>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</si>
  <si>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</si>
  <si>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</si>
  <si>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</si>
  <si>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</si>
  <si>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</si>
  <si>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</si>
  <si>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</si>
  <si>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</si>
  <si>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</si>
  <si>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</si>
  <si>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</si>
  <si>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</si>
  <si>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</si>
  <si>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</si>
  <si>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</si>
  <si>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</si>
  <si>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</si>
  <si>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</si>
  <si>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</si>
  <si>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</si>
  <si>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</si>
  <si>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</si>
  <si>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</si>
  <si>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</si>
  <si>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</si>
  <si>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</si>
  <si>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</si>
  <si>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</si>
  <si>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</si>
  <si>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</si>
  <si>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</si>
  <si>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</si>
  <si>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</si>
  <si>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</si>
  <si>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</si>
  <si>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</si>
  <si>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</si>
  <si>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</si>
  <si>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</si>
  <si>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</si>
  <si>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</si>
  <si>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</si>
  <si>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</si>
  <si>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</si>
  <si>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</si>
  <si>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</si>
  <si>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</si>
  <si>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</si>
  <si>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</si>
  <si>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</si>
  <si>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</si>
  <si>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</si>
  <si>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</si>
  <si>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</si>
  <si>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</si>
  <si>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</si>
  <si>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</si>
  <si>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</si>
  <si>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</si>
  <si>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</si>
  <si>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</si>
  <si>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</si>
  <si>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</si>
  <si>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</si>
  <si>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</si>
  <si>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</si>
  <si>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</si>
  <si>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</si>
  <si>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</si>
  <si>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</si>
  <si>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</si>
  <si>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</si>
  <si>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</si>
  <si>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</si>
  <si>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</si>
  <si>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</si>
  <si>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</si>
  <si>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</si>
  <si>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</si>
  <si>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</si>
  <si>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</si>
  <si>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</si>
  <si>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</si>
  <si>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</si>
  <si>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</si>
  <si>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</si>
  <si>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</si>
  <si>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</si>
  <si>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</si>
  <si>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</si>
  <si>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</si>
  <si>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</si>
  <si>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</si>
  <si>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</si>
  <si>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</si>
  <si>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</si>
  <si>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</si>
  <si>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</si>
  <si>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</si>
  <si>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</si>
  <si>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</si>
  <si>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</si>
  <si>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</si>
  <si>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</si>
  <si>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</si>
  <si>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</si>
  <si>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</si>
  <si>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</si>
  <si>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</si>
  <si>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</si>
  <si>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</si>
  <si>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</si>
  <si>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</si>
  <si>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</si>
  <si>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</si>
  <si>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</si>
  <si>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</si>
  <si>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</si>
  <si>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</si>
  <si>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</si>
  <si>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</si>
  <si>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</si>
  <si>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</si>
  <si>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</si>
  <si>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</si>
  <si>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</si>
  <si>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</si>
  <si>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</si>
  <si>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</si>
  <si>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</si>
  <si>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</si>
  <si>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</si>
  <si>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</si>
  <si>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</si>
  <si>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</si>
  <si>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</si>
  <si>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</si>
  <si>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</si>
  <si>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</si>
  <si>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</si>
  <si>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</si>
  <si>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</si>
  <si>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</si>
  <si>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</si>
  <si>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</si>
  <si>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</si>
  <si>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</si>
  <si>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</si>
  <si>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</si>
  <si>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</si>
  <si>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</si>
  <si>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</si>
  <si>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</si>
  <si>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</si>
  <si>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</si>
  <si>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</si>
  <si>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</si>
  <si>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</si>
  <si>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</si>
  <si>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</si>
  <si>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</si>
  <si>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</si>
  <si>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</si>
  <si>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</si>
  <si>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</si>
  <si>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</si>
  <si>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</si>
  <si>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</si>
  <si>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</si>
  <si>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</si>
  <si>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</si>
  <si>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</si>
  <si>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</si>
  <si>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</si>
  <si>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</si>
  <si>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</si>
  <si>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</si>
  <si>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</si>
  <si>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</si>
  <si>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</si>
  <si>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</si>
  <si>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</si>
  <si>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</si>
  <si>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</si>
  <si>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</si>
  <si>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</si>
  <si>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</si>
  <si>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</si>
  <si>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</si>
  <si>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</si>
  <si>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</si>
  <si>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</si>
  <si>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</si>
  <si>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</si>
  <si>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</si>
  <si>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</si>
  <si>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</si>
  <si>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</si>
  <si>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</si>
  <si>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</si>
  <si>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</si>
  <si>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</si>
  <si>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</si>
  <si>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</si>
  <si>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</si>
  <si>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</si>
  <si>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</si>
  <si>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</si>
  <si>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</si>
  <si>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</si>
  <si>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</si>
  <si>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</si>
  <si>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</si>
  <si>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</si>
  <si>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</si>
  <si>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</si>
  <si>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</si>
  <si>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</si>
  <si>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</si>
  <si>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</si>
  <si>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</si>
  <si>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</si>
  <si>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</si>
  <si>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</si>
  <si>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</si>
  <si>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</si>
  <si>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</si>
  <si>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</si>
  <si>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</si>
  <si>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</si>
  <si>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</si>
  <si>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</si>
  <si>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</si>
  <si>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</si>
  <si>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</si>
  <si>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</si>
  <si>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</si>
  <si>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</si>
  <si>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</si>
  <si>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</si>
  <si>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</si>
  <si>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</si>
  <si>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</si>
  <si>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</si>
  <si>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</si>
  <si>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</si>
  <si>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</si>
  <si>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</si>
  <si>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</si>
  <si>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</si>
  <si>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</si>
  <si>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</si>
  <si>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</si>
  <si>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</si>
  <si>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</si>
  <si>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</si>
  <si>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</si>
  <si>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</si>
  <si>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</si>
  <si>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</si>
  <si>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</si>
  <si>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</si>
  <si>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</si>
  <si>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</si>
  <si>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</si>
  <si>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</si>
  <si>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</si>
  <si>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</si>
  <si>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</si>
  <si>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</si>
  <si>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</si>
  <si>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</si>
  <si>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</si>
  <si>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</si>
  <si>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</si>
  <si>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</si>
  <si>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</si>
  <si>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</si>
  <si>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</si>
  <si>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</si>
  <si>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</si>
  <si>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</si>
  <si>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</si>
  <si>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</si>
  <si>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</si>
  <si>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</si>
  <si>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</si>
  <si>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</si>
  <si>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</si>
  <si>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</si>
  <si>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</si>
  <si>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</si>
  <si>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</si>
  <si>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</si>
  <si>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</si>
  <si>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</si>
  <si>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</si>
  <si>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</si>
  <si>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</si>
  <si>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</si>
  <si>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</si>
  <si>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</si>
  <si>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</si>
  <si>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</si>
  <si>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</si>
  <si>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</si>
  <si>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</si>
  <si>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</si>
  <si>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</si>
  <si>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</si>
  <si>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</si>
  <si>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</si>
  <si>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</si>
  <si>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</si>
  <si>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</si>
  <si>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</si>
  <si>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</si>
  <si>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</si>
  <si>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</si>
  <si>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</si>
  <si>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</si>
  <si>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</si>
  <si>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</si>
  <si>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</si>
  <si>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</si>
  <si>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</si>
  <si>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</si>
  <si>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</si>
  <si>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</si>
  <si>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</si>
  <si>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</si>
  <si>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</si>
  <si>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</si>
  <si>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</si>
  <si>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</si>
  <si>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</si>
  <si>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</si>
  <si>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</si>
  <si>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</si>
  <si>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</si>
  <si>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</si>
  <si>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</si>
  <si>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</si>
  <si>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</si>
  <si>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</si>
  <si>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</si>
  <si>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</si>
  <si>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</si>
  <si>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</si>
  <si>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</si>
  <si>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</si>
  <si>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</si>
  <si>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</si>
  <si>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</si>
  <si>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</si>
  <si>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</si>
  <si>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</si>
  <si>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</si>
  <si>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</si>
  <si>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</si>
  <si>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</si>
  <si>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</si>
  <si>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</si>
  <si>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</si>
  <si>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</si>
  <si>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</si>
  <si>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</si>
  <si>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</si>
  <si>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</si>
  <si>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</si>
  <si>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</si>
  <si>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</si>
  <si>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</si>
  <si>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</si>
  <si>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</si>
  <si>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</si>
  <si>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</si>
  <si>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</si>
  <si>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</si>
  <si>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</si>
  <si>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</si>
  <si>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</si>
  <si>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</si>
  <si>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</si>
  <si>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</si>
  <si>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</si>
  <si>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</si>
  <si>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</si>
  <si>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</si>
  <si>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</si>
  <si>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</si>
  <si>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</si>
  <si>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</si>
  <si>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</si>
  <si>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</si>
  <si>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</si>
  <si>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</si>
  <si>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</si>
  <si>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</si>
  <si>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</si>
  <si>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</si>
  <si>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</si>
  <si>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</si>
  <si>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</si>
  <si>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</si>
  <si>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</si>
  <si>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</si>
  <si>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</si>
  <si>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</si>
  <si>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</si>
  <si>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</si>
  <si>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</si>
  <si>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</si>
  <si>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</si>
  <si>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</si>
  <si>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</si>
  <si>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</si>
  <si>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</si>
  <si>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</si>
  <si>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</si>
  <si>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</si>
  <si>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</si>
  <si>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</si>
  <si>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</si>
  <si>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</si>
  <si>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</si>
  <si>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</si>
  <si>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</si>
  <si>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</si>
  <si>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</si>
  <si>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</si>
  <si>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</si>
  <si>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</si>
  <si>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</si>
  <si>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</si>
  <si>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</si>
  <si>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</si>
  <si>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</si>
  <si>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</si>
  <si>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</si>
  <si>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</si>
  <si>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</si>
  <si>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</si>
  <si>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</si>
  <si>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</si>
  <si>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</si>
  <si>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</si>
  <si>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</si>
  <si>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</si>
  <si>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</si>
  <si>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</si>
  <si>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</si>
  <si>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</si>
  <si>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</si>
  <si>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</si>
  <si>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</si>
  <si>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</si>
  <si>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</si>
  <si>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</si>
  <si>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</si>
  <si>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</si>
  <si>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</si>
  <si>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</si>
  <si>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</si>
  <si>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</si>
  <si>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</si>
  <si>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</si>
  <si>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</si>
  <si>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</si>
  <si>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</si>
  <si>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</si>
  <si>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</si>
  <si>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</si>
  <si>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</si>
  <si>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</si>
  <si>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</si>
  <si>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</si>
  <si>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</si>
  <si>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</si>
  <si>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</si>
  <si>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</si>
  <si>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</si>
  <si>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</si>
  <si>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</si>
  <si>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</si>
  <si>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</si>
  <si>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</si>
  <si>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</si>
  <si>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</si>
  <si>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</si>
  <si>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</si>
  <si>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</si>
  <si>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</si>
  <si>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</si>
  <si>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</si>
  <si>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</si>
  <si>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</si>
  <si>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</si>
  <si>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</si>
  <si>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</si>
  <si>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</si>
  <si>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</si>
  <si>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</si>
  <si>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</si>
  <si>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</si>
  <si>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</si>
  <si>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</si>
  <si>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</si>
  <si>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</si>
  <si>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</si>
  <si>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</si>
  <si>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</si>
  <si>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</si>
  <si>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</si>
  <si>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</si>
  <si>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</si>
  <si>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</si>
  <si>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</si>
  <si>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</si>
  <si>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</si>
  <si>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</si>
  <si>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</si>
  <si>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</si>
  <si>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</si>
  <si>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</si>
  <si>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</si>
  <si>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</si>
  <si>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</si>
  <si>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</si>
  <si>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</si>
  <si>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</si>
  <si>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</si>
  <si>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</si>
  <si>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</si>
  <si>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</si>
  <si>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</si>
  <si>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</si>
  <si>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</si>
  <si>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</si>
  <si>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</si>
  <si>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</si>
  <si>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</si>
  <si>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</si>
  <si>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</si>
  <si>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</si>
  <si>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</si>
  <si>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</si>
  <si>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</si>
  <si>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</si>
  <si>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</si>
  <si>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</si>
  <si>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</si>
  <si>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</si>
  <si>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</si>
  <si>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</si>
  <si>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</si>
  <si>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</si>
  <si>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</si>
  <si>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</si>
  <si>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</si>
  <si>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</si>
  <si>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</si>
  <si>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</si>
  <si>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</si>
  <si>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</si>
  <si>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</si>
  <si>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</si>
  <si>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</si>
  <si>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</si>
  <si>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</si>
  <si>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</si>
  <si>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</si>
  <si>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</si>
  <si>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</si>
  <si>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</si>
  <si>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</si>
  <si>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</si>
  <si>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</si>
  <si>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</si>
  <si>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</si>
  <si>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</si>
  <si>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</si>
  <si>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</si>
  <si>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</si>
  <si>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</si>
  <si>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</si>
  <si>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</si>
  <si>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</si>
  <si>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</si>
  <si>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</si>
  <si>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</si>
  <si>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</si>
  <si>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</si>
  <si>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</si>
  <si>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</si>
  <si>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</si>
  <si>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</si>
  <si>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</si>
  <si>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</si>
  <si>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</si>
  <si>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</si>
  <si>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</si>
  <si>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</si>
  <si>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</si>
  <si>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</si>
  <si>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</si>
  <si>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</si>
  <si>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</si>
  <si>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</si>
  <si>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</si>
  <si>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</si>
  <si>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</si>
  <si>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</si>
  <si>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</si>
  <si>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</si>
  <si>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</si>
  <si>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</si>
  <si>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</si>
  <si>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</si>
  <si>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</si>
  <si>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</si>
  <si>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</si>
  <si>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</si>
  <si>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</si>
  <si>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</si>
  <si>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</si>
  <si>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</si>
  <si>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</si>
  <si>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</si>
  <si>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</si>
  <si>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</si>
  <si>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</si>
  <si>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</si>
  <si>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</si>
  <si>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</si>
  <si>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</si>
  <si>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</si>
  <si>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</si>
  <si>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</si>
  <si>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</si>
  <si>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</si>
  <si>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</si>
  <si>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</si>
  <si>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</si>
  <si>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</si>
  <si>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</si>
  <si>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</si>
  <si>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</si>
  <si>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</si>
  <si>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</si>
  <si>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</si>
  <si>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</si>
  <si>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</si>
  <si>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</si>
  <si>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</si>
  <si>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</si>
  <si>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</si>
  <si>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</si>
  <si>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</si>
  <si>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</si>
  <si>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</si>
  <si>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</si>
  <si>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</si>
  <si>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</si>
  <si>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</si>
  <si>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</si>
  <si>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</si>
  <si>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</si>
  <si>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</si>
  <si>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</si>
  <si>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</si>
  <si>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</si>
  <si>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</si>
  <si>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</si>
  <si>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</si>
  <si>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</si>
  <si>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</si>
  <si>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</si>
  <si>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</si>
  <si>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</si>
  <si>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</si>
  <si>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</si>
  <si>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</si>
  <si>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</si>
  <si>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</si>
  <si>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</si>
  <si>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</si>
  <si>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</si>
  <si>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</si>
  <si>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</si>
  <si>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</si>
  <si>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</si>
  <si>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</si>
  <si>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</si>
  <si>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</si>
  <si>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</si>
  <si>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</si>
  <si>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</si>
  <si>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</si>
  <si>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</si>
  <si>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</si>
  <si>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</si>
  <si>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</si>
  <si>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</si>
  <si>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</si>
  <si>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</si>
  <si>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</si>
  <si>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</si>
  <si>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</si>
  <si>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</si>
  <si>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</si>
  <si>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</si>
  <si>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</si>
  <si>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</si>
  <si>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</si>
  <si>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</si>
  <si>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</si>
  <si>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</si>
  <si>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</si>
  <si>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</si>
  <si>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</si>
  <si>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</si>
  <si>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</si>
  <si>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</si>
  <si>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</si>
  <si>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</si>
  <si>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</si>
  <si>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</si>
  <si>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</si>
  <si>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</si>
  <si>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</si>
  <si>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</si>
  <si>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</si>
  <si>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</si>
  <si>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</si>
  <si>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</si>
  <si>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</si>
  <si>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</si>
  <si>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</si>
  <si>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</si>
  <si>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</si>
  <si>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</si>
  <si>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</si>
  <si>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</si>
  <si>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</si>
  <si>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</si>
  <si>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</si>
  <si>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</si>
  <si>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</si>
  <si>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</si>
  <si>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</si>
  <si>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</si>
  <si>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</si>
  <si>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</si>
  <si>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</si>
  <si>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</si>
  <si>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</si>
  <si>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</si>
  <si>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</si>
  <si>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</si>
  <si>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</si>
  <si>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</si>
  <si>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</si>
  <si>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</si>
  <si>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</si>
  <si>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</si>
  <si>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</si>
  <si>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</si>
  <si>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</si>
  <si>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</si>
  <si>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</si>
  <si>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</si>
  <si>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</si>
  <si>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</si>
  <si>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</si>
  <si>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</si>
  <si>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</si>
  <si>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</si>
  <si>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</si>
  <si>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</si>
  <si>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</si>
  <si>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</si>
  <si>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</si>
  <si>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</si>
  <si>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</si>
  <si>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</si>
  <si>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</si>
  <si>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</si>
  <si>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</si>
  <si>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</si>
  <si>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</si>
  <si>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</si>
  <si>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</si>
  <si>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</si>
  <si>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</si>
  <si>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</si>
  <si>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</si>
  <si>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</si>
  <si>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</si>
  <si>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</si>
  <si>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</si>
  <si>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</si>
  <si>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</si>
  <si>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</si>
  <si>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</si>
  <si>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</si>
  <si>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</si>
  <si>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</si>
  <si>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</si>
  <si>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</si>
  <si>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</si>
  <si>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</si>
  <si>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</si>
  <si>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</si>
  <si>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</si>
  <si>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</si>
  <si>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</si>
  <si>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</si>
  <si>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</si>
  <si>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</si>
  <si>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</si>
  <si>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</si>
  <si>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</si>
  <si>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</si>
  <si>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</si>
  <si>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</si>
  <si>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</si>
  <si>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</si>
  <si>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</si>
  <si>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</si>
  <si>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</si>
  <si>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</si>
  <si>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</si>
  <si>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</si>
  <si>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</si>
  <si>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</si>
  <si>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</si>
  <si>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</si>
  <si>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</si>
  <si>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</si>
  <si>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</si>
  <si>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</si>
  <si>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</si>
  <si>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</si>
  <si>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</si>
  <si>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</si>
  <si>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</si>
  <si>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</si>
  <si>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</si>
  <si>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</si>
  <si>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</si>
  <si>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</si>
  <si>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</si>
  <si>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</si>
  <si>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</si>
  <si>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</si>
  <si>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</si>
  <si>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</si>
  <si>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</si>
  <si>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</si>
  <si>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</si>
  <si>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</si>
  <si>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</si>
  <si>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</si>
  <si>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</si>
  <si>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</si>
  <si>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</si>
  <si>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</si>
  <si>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</si>
  <si>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</si>
  <si>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</si>
  <si>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</si>
  <si>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</si>
  <si>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</si>
  <si>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</si>
  <si>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</si>
  <si>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</si>
  <si>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</si>
  <si>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</si>
  <si>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</si>
  <si>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</si>
  <si>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</si>
  <si>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</si>
  <si>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</si>
  <si>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</si>
  <si>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</si>
  <si>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</si>
  <si>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</si>
  <si>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</si>
  <si>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</si>
  <si>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</si>
  <si>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</si>
  <si>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</si>
  <si>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</si>
  <si>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</si>
  <si>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</si>
  <si>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</si>
  <si>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</si>
  <si>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</si>
  <si>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</si>
  <si>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</si>
  <si>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</si>
  <si>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</si>
  <si>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</si>
  <si>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</si>
  <si>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</si>
  <si>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</si>
  <si>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</si>
  <si>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</si>
  <si>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</si>
  <si>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</si>
  <si>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</si>
  <si>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</si>
  <si>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</si>
  <si>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</si>
  <si>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</si>
  <si>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</si>
  <si>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</si>
  <si>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</si>
  <si>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</si>
  <si>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</si>
  <si>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</si>
  <si>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</si>
  <si>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</si>
  <si>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</si>
  <si>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</si>
  <si>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</si>
  <si>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</si>
  <si>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</si>
  <si>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</si>
  <si>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</si>
  <si>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</si>
  <si>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</si>
  <si>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</si>
  <si>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</si>
  <si>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</si>
  <si>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</si>
  <si>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</si>
  <si>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</si>
  <si>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</si>
  <si>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</si>
  <si>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</si>
  <si>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</si>
  <si>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</si>
  <si>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</si>
  <si>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</si>
  <si>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</si>
  <si>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</si>
  <si>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</si>
  <si>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</si>
  <si>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</si>
  <si>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</si>
  <si>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</si>
  <si>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</si>
  <si>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</si>
  <si>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</si>
  <si>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</si>
  <si>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</si>
  <si>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</si>
  <si>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</si>
  <si>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</si>
  <si>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</si>
  <si>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</si>
  <si>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</si>
  <si>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</si>
  <si>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</si>
  <si>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</si>
  <si>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</si>
  <si>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</si>
  <si>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</si>
  <si>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</si>
  <si>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</si>
  <si>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</si>
  <si>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</si>
  <si>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</si>
  <si>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</si>
  <si>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</si>
  <si>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</si>
  <si>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</si>
  <si>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</si>
  <si>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</si>
  <si>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</si>
  <si>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</si>
  <si>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</si>
  <si>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</si>
  <si>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</si>
  <si>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</si>
  <si>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</si>
  <si>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</si>
  <si>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</si>
  <si>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</si>
  <si>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</si>
  <si>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</si>
  <si>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</si>
  <si>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</si>
  <si>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</si>
  <si>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</si>
  <si>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</si>
  <si>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</si>
  <si>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</si>
  <si>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</si>
  <si>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</si>
  <si>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</si>
  <si>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</si>
  <si>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</si>
  <si>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</si>
  <si>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</si>
  <si>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</si>
  <si>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</si>
  <si>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</si>
  <si>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</si>
  <si>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</si>
  <si>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</si>
  <si>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</si>
  <si>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</si>
  <si>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</si>
  <si>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</si>
  <si>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</si>
  <si>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</si>
  <si>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</si>
  <si>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</si>
  <si>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</si>
  <si>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</si>
  <si>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</si>
  <si>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</si>
  <si>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</si>
  <si>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</si>
  <si>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</si>
  <si>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</si>
  <si>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</si>
  <si>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</si>
  <si>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</si>
  <si>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</si>
  <si>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</si>
  <si>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</si>
  <si>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</si>
  <si>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</si>
  <si>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</si>
  <si>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</si>
  <si>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</si>
  <si>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</si>
  <si>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</si>
  <si>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</si>
  <si>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</si>
  <si>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</si>
  <si>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</si>
  <si>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</si>
  <si>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</si>
  <si>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</si>
  <si>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</si>
  <si>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</si>
  <si>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</si>
  <si>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</si>
  <si>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</si>
  <si>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</si>
  <si>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</si>
  <si>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</si>
  <si>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</si>
  <si>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</si>
  <si>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</si>
  <si>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</si>
  <si>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</si>
  <si>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</si>
  <si>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</si>
  <si>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</si>
  <si>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</si>
  <si>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</si>
  <si>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</si>
  <si>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</si>
  <si>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</si>
  <si>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</si>
  <si>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</si>
  <si>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</si>
  <si>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</si>
  <si>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</si>
  <si>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</si>
  <si>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</si>
  <si>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</si>
  <si>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</si>
  <si>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</si>
  <si>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</si>
  <si>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</si>
  <si>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</si>
  <si>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</si>
  <si>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</si>
  <si>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</si>
  <si>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</si>
  <si>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</si>
  <si>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</si>
  <si>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</si>
  <si>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</si>
  <si>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</si>
  <si>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</si>
  <si>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</si>
  <si>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</si>
  <si>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</si>
  <si>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</si>
  <si>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</si>
  <si>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</si>
  <si>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</si>
  <si>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</si>
  <si>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</si>
  <si>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</si>
  <si>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</si>
  <si>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</si>
  <si>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</si>
  <si>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</si>
  <si>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</si>
  <si>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</si>
  <si>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</si>
  <si>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</si>
  <si>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</si>
  <si>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</si>
  <si>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</si>
  <si>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</si>
  <si>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</si>
  <si>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</si>
  <si>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</si>
  <si>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</si>
  <si>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</si>
  <si>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</si>
  <si>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</si>
  <si>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</si>
  <si>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</si>
  <si>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</si>
  <si>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</si>
  <si>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</si>
  <si>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</si>
  <si>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</si>
  <si>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</si>
  <si>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</si>
  <si>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</si>
  <si>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</si>
  <si>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</si>
  <si>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</si>
  <si>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</si>
  <si>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</si>
  <si>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</si>
  <si>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</si>
  <si>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</si>
  <si>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</si>
  <si>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</si>
  <si>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</si>
  <si>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</si>
  <si>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</si>
  <si>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</si>
  <si>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</si>
  <si>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</si>
  <si>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</si>
  <si>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</si>
  <si>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</si>
  <si>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</si>
  <si>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</si>
  <si>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</si>
  <si>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</si>
  <si>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</si>
  <si>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</si>
  <si>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</si>
  <si>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</si>
  <si>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</si>
  <si>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</si>
  <si>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</si>
  <si>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</si>
  <si>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</si>
  <si>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</si>
  <si>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</si>
  <si>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</si>
  <si>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</si>
  <si>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</si>
  <si>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</si>
  <si>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</si>
  <si>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</si>
  <si>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</si>
  <si>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</si>
  <si>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</si>
  <si>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</si>
  <si>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</si>
  <si>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</si>
  <si>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</si>
  <si>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</si>
  <si>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</si>
  <si>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</si>
  <si>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</si>
  <si>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</si>
  <si>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</si>
  <si>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</si>
  <si>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</si>
  <si>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</si>
  <si>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</si>
  <si>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</si>
  <si>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</si>
  <si>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</si>
  <si>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</si>
  <si>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</si>
  <si>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</si>
  <si>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</si>
  <si>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</si>
  <si>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</si>
  <si>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</si>
  <si>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</si>
  <si>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</si>
  <si>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</si>
  <si>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</si>
  <si>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</si>
  <si>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</si>
  <si>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</si>
  <si>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</si>
  <si>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</si>
  <si>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</si>
  <si>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</si>
  <si>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</si>
  <si>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</si>
  <si>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</si>
  <si>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</si>
  <si>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</si>
  <si>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</si>
  <si>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</si>
  <si>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</si>
  <si>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</si>
  <si>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</si>
  <si>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</si>
  <si>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</si>
  <si>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</si>
  <si>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</si>
  <si>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</si>
  <si>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</si>
  <si>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</si>
  <si>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</si>
  <si>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</si>
  <si>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</si>
  <si>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</si>
  <si>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</si>
  <si>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</si>
  <si>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</si>
  <si>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</si>
  <si>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</si>
  <si>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</si>
  <si>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</si>
  <si>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</si>
  <si>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</si>
  <si>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</si>
  <si>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</si>
  <si>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</si>
  <si>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</si>
  <si>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</si>
  <si>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</si>
  <si>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</si>
  <si>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</si>
  <si>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</si>
  <si>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</si>
  <si>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</si>
  <si>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</si>
  <si>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</si>
  <si>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</si>
  <si>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</si>
  <si>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</si>
  <si>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</si>
  <si>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</si>
  <si>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</si>
  <si>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</si>
  <si>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</si>
  <si>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</si>
  <si>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</si>
  <si>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</si>
  <si>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</si>
  <si>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</si>
  <si>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</si>
  <si>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</si>
  <si>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</si>
  <si>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</si>
  <si>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</si>
  <si>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</si>
  <si>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</si>
  <si>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</si>
  <si>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</si>
  <si>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</si>
  <si>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</si>
  <si>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</si>
  <si>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</si>
  <si>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</si>
  <si>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</si>
  <si>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</si>
  <si>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</si>
  <si>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</si>
  <si>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</si>
  <si>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</si>
  <si>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</si>
  <si>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</si>
  <si>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</si>
  <si>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</si>
  <si>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</si>
  <si>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</si>
  <si>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</si>
  <si>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</si>
  <si>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</si>
  <si>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</si>
  <si>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</si>
  <si>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</si>
  <si>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</si>
  <si>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</si>
  <si>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</si>
  <si>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</si>
  <si>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</si>
  <si>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</si>
  <si>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</si>
  <si>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</si>
  <si>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</si>
  <si>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</si>
  <si>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</si>
  <si>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</si>
  <si>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</si>
  <si>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</si>
  <si>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</si>
  <si>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</si>
  <si>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</si>
  <si>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</si>
  <si>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</si>
  <si>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</si>
  <si>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</si>
  <si>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</si>
  <si>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</si>
  <si>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</si>
  <si>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</si>
  <si>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</si>
  <si>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</si>
  <si>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</si>
  <si>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</si>
  <si>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</si>
  <si>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</si>
  <si>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</si>
  <si>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</si>
  <si>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</si>
  <si>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</si>
  <si>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</si>
  <si>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</si>
  <si>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</si>
  <si>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</si>
  <si>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</si>
  <si>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</si>
  <si>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</si>
  <si>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</si>
  <si>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</si>
  <si>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</si>
  <si>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</si>
  <si>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</si>
  <si>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</si>
  <si>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</si>
  <si>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</si>
  <si>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</si>
  <si>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</si>
  <si>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</si>
  <si>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</si>
  <si>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</si>
  <si>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</si>
  <si>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</si>
  <si>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</si>
  <si>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</si>
  <si>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</si>
  <si>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</si>
  <si>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</si>
  <si>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</si>
  <si>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</si>
  <si>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</si>
  <si>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</si>
  <si>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</si>
  <si>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</si>
  <si>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</si>
  <si>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</si>
  <si>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</si>
  <si>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</si>
  <si>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</si>
  <si>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</si>
  <si>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</si>
  <si>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</si>
  <si>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</si>
  <si>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</si>
  <si>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</si>
  <si>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</si>
  <si>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</si>
  <si>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</si>
  <si>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</si>
  <si>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</si>
  <si>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</si>
  <si>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</si>
  <si>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</si>
  <si>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</si>
  <si>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</si>
  <si>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</si>
  <si>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</si>
  <si>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</si>
  <si>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</si>
  <si>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</si>
  <si>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</si>
  <si>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</si>
  <si>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</si>
  <si>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</si>
  <si>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</si>
  <si>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</si>
  <si>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</si>
  <si>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</si>
  <si>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</si>
  <si>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</si>
  <si>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</si>
  <si>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</si>
  <si>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</si>
  <si>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</si>
  <si>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</si>
  <si>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</si>
  <si>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</si>
  <si>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</si>
  <si>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</si>
  <si>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</si>
  <si>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</si>
  <si>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</si>
  <si>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</si>
  <si>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</si>
  <si>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</si>
  <si>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</si>
  <si>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</si>
  <si>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</si>
  <si>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</si>
  <si>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</si>
  <si>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</si>
  <si>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</si>
  <si>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</si>
  <si>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</si>
  <si>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</si>
  <si>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</si>
  <si>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</si>
  <si>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</si>
  <si>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</si>
  <si>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</si>
  <si>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</si>
  <si>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</si>
  <si>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</si>
  <si>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</si>
  <si>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</si>
  <si>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</si>
  <si>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</si>
  <si>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</si>
  <si>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</si>
  <si>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</si>
  <si>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</si>
  <si>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</si>
  <si>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</si>
  <si>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</si>
  <si>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</si>
  <si>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</si>
  <si>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</si>
  <si>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</si>
  <si>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</si>
  <si>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</si>
  <si>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</si>
  <si>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</si>
  <si>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</si>
  <si>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</si>
  <si>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</si>
  <si>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</si>
  <si>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</si>
  <si>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</si>
  <si>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</si>
  <si>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</si>
  <si>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</si>
  <si>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</si>
  <si>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</si>
  <si>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</si>
  <si>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</si>
  <si>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</si>
  <si>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</si>
  <si>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</si>
  <si>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</si>
  <si>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</si>
  <si>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</si>
  <si>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</si>
  <si>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</si>
  <si>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</si>
  <si>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</si>
  <si>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</si>
  <si>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</si>
  <si>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</si>
  <si>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</si>
  <si>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</si>
  <si>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</si>
  <si>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</si>
  <si>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</si>
  <si>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</si>
  <si>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</si>
  <si>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</si>
  <si>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</si>
  <si>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</si>
  <si>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</si>
  <si>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</si>
  <si>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</si>
  <si>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</si>
  <si>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</si>
  <si>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</si>
  <si>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</si>
  <si>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</si>
  <si>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</si>
  <si>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</si>
  <si>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</si>
  <si>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</si>
  <si>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</si>
  <si>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</si>
  <si>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</si>
  <si>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</si>
  <si>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</si>
  <si>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</si>
  <si>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</si>
  <si>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</si>
  <si>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</si>
  <si>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</si>
  <si>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</si>
  <si>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</si>
  <si>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</si>
  <si>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</si>
  <si>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</si>
  <si>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</si>
  <si>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</si>
  <si>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</si>
  <si>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</si>
  <si>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</si>
  <si>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</si>
  <si>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</si>
  <si>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</si>
  <si>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</si>
  <si>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</si>
  <si>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</si>
  <si>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</si>
  <si>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</si>
  <si>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</si>
  <si>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</si>
  <si>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</si>
  <si>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</si>
  <si>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</si>
  <si>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</si>
  <si>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</si>
  <si>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</si>
  <si>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</si>
  <si>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</si>
  <si>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</si>
  <si>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</si>
  <si>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</si>
  <si>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</si>
  <si>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</si>
  <si>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</si>
  <si>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</si>
  <si>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</si>
  <si>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</si>
  <si>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</si>
  <si>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</si>
  <si>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</si>
  <si>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</si>
  <si>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</si>
  <si>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</si>
  <si>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</si>
  <si>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</si>
  <si>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</si>
  <si>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</si>
  <si>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</si>
  <si>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</si>
  <si>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</si>
  <si>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</si>
  <si>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</si>
  <si>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</si>
  <si>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</si>
  <si>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</si>
  <si>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</si>
  <si>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</si>
  <si>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</si>
  <si>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</si>
  <si>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</si>
  <si>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</si>
  <si>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</si>
  <si>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</si>
  <si>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</si>
  <si>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</si>
  <si>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</si>
  <si>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</si>
  <si>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</si>
  <si>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</si>
  <si>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</si>
  <si>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</si>
  <si>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</si>
  <si>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</si>
  <si>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</si>
  <si>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</si>
  <si>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</si>
  <si>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</si>
  <si>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</si>
  <si>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</si>
  <si>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</si>
  <si>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</si>
  <si>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</si>
  <si>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</si>
  <si>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</si>
  <si>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</si>
  <si>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</si>
  <si>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</si>
  <si>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</si>
  <si>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</si>
  <si>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</si>
  <si>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</si>
  <si>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</si>
  <si>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</si>
  <si>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</si>
  <si>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</si>
  <si>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</si>
  <si>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</si>
  <si>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</si>
  <si>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</si>
  <si>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</si>
  <si>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</si>
  <si>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</si>
  <si>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</si>
  <si>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</si>
  <si>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</si>
  <si>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</si>
  <si>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</si>
  <si>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</si>
  <si>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</si>
  <si>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</si>
  <si>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</si>
  <si>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</si>
  <si>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</si>
  <si>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</si>
  <si>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</si>
  <si>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</si>
  <si>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</si>
  <si>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</si>
  <si>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</si>
  <si>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</si>
  <si>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</si>
  <si>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</si>
  <si>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</si>
  <si>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</si>
  <si>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</si>
  <si>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</si>
  <si>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</si>
  <si>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</si>
  <si>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</si>
  <si>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</si>
  <si>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</si>
  <si>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</si>
  <si>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</si>
  <si>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</si>
  <si>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</si>
  <si>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</si>
  <si>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</si>
  <si>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</si>
  <si>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</si>
  <si>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</si>
  <si>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</si>
  <si>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</si>
  <si>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</si>
  <si>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</si>
  <si>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</si>
  <si>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</si>
  <si>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</si>
  <si>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</si>
  <si>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</si>
  <si>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</si>
  <si>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</si>
  <si>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</si>
  <si>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</si>
  <si>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</si>
  <si>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</si>
  <si>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</si>
  <si>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</si>
  <si>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</si>
  <si>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</si>
  <si>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</si>
  <si>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</si>
  <si>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</si>
  <si>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</si>
  <si>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</si>
  <si>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</si>
  <si>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</si>
  <si>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</si>
  <si>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</si>
  <si>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</si>
  <si>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</si>
  <si>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</si>
  <si>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</si>
  <si>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</si>
  <si>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</si>
  <si>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</si>
  <si>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</si>
  <si>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</si>
  <si>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</si>
  <si>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</si>
  <si>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</si>
  <si>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</si>
  <si>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</si>
  <si>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</si>
  <si>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</si>
  <si>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</si>
  <si>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</si>
  <si>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</si>
  <si>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</si>
  <si>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</si>
  <si>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</si>
  <si>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</si>
  <si>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</si>
  <si>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</si>
  <si>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</si>
  <si>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</si>
  <si>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</si>
  <si>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</si>
  <si>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</si>
  <si>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</si>
  <si>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</si>
  <si>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</si>
  <si>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</si>
  <si>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</si>
  <si>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</si>
  <si>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</si>
  <si>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</si>
  <si>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</si>
  <si>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</si>
  <si>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</si>
  <si>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</si>
  <si>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</si>
  <si>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</si>
  <si>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</si>
  <si>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</si>
  <si>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</si>
  <si>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</si>
  <si>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</si>
  <si>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</si>
  <si>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</si>
  <si>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</si>
  <si>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</si>
  <si>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</si>
  <si>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</si>
  <si>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</si>
  <si>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</si>
  <si>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</si>
  <si>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</si>
  <si>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</si>
  <si>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</si>
  <si>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</si>
  <si>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</si>
  <si>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</si>
  <si>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</si>
  <si>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</si>
  <si>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</si>
  <si>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</si>
  <si>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</si>
  <si>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</si>
  <si>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</si>
  <si>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</si>
  <si>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</si>
  <si>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</si>
  <si>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</si>
  <si>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</si>
  <si>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</si>
  <si>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</si>
  <si>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</si>
  <si>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</si>
  <si>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</si>
  <si>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</si>
  <si>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</si>
  <si>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</si>
  <si>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</si>
  <si>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</si>
  <si>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</si>
  <si>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</si>
  <si>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</si>
  <si>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</si>
  <si>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</si>
  <si>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</si>
  <si>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</si>
  <si>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</si>
  <si>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</si>
  <si>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</si>
  <si>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</si>
  <si>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</si>
  <si>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</si>
  <si>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</si>
  <si>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</si>
  <si>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</si>
  <si>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</si>
  <si>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</si>
  <si>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</si>
  <si>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</si>
  <si>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</si>
  <si>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</si>
  <si>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</si>
  <si>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</si>
  <si>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</si>
  <si>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</si>
  <si>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</si>
  <si>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</si>
  <si>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</si>
  <si>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</si>
  <si>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</si>
  <si>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</si>
  <si>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</si>
  <si>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</si>
  <si>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</si>
  <si>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</si>
  <si>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</si>
  <si>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</si>
  <si>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</si>
  <si>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</si>
  <si>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</si>
  <si>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</si>
  <si>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</si>
  <si>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</si>
  <si>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</si>
  <si>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</si>
  <si>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</si>
  <si>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</si>
  <si>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</si>
  <si>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</si>
  <si>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</si>
  <si>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</si>
  <si>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</si>
  <si>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</si>
  <si>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</si>
  <si>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</si>
  <si>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</si>
  <si>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</si>
  <si>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</si>
  <si>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</si>
  <si>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</si>
  <si>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</si>
  <si>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</si>
  <si>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</si>
  <si>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</si>
  <si>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</si>
  <si>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</si>
  <si>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</si>
  <si>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</si>
  <si>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</si>
  <si>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</si>
  <si>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</si>
  <si>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</si>
  <si>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</si>
  <si>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</si>
  <si>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</si>
  <si>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</si>
  <si>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</si>
  <si>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</si>
  <si>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</si>
  <si>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</si>
  <si>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</si>
  <si>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</si>
  <si>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</si>
  <si>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</si>
  <si>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</si>
  <si>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</si>
  <si>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</si>
  <si>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</si>
  <si>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</si>
  <si>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</si>
  <si>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</si>
  <si>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</si>
  <si>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</si>
  <si>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</si>
  <si>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</si>
  <si>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</si>
  <si>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</si>
  <si>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</si>
  <si>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</si>
  <si>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</si>
  <si>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</si>
  <si>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</si>
  <si>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</si>
  <si>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</si>
  <si>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</si>
  <si>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</si>
  <si>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</si>
  <si>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</si>
  <si>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</si>
  <si>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</si>
  <si>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</si>
  <si>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</si>
  <si>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</si>
  <si>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</si>
  <si>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</si>
  <si>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</si>
  <si>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</si>
  <si>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</si>
  <si>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</si>
  <si>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</si>
  <si>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</si>
  <si>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</si>
  <si>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</si>
  <si>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</si>
  <si>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</si>
  <si>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</si>
  <si>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</si>
  <si>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</si>
  <si>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</si>
  <si>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</si>
  <si>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</si>
  <si>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</si>
  <si>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</si>
  <si>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</si>
  <si>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</si>
  <si>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</si>
  <si>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</si>
  <si>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</si>
  <si>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</si>
  <si>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</si>
  <si>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</si>
  <si>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</si>
  <si>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</si>
  <si>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</si>
  <si>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</si>
  <si>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</si>
  <si>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</si>
  <si>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</si>
  <si>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</si>
  <si>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</si>
  <si>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</si>
  <si>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</si>
  <si>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</si>
  <si>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</si>
  <si>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</si>
  <si>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</si>
  <si>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</si>
  <si>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</si>
  <si>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</si>
  <si>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</si>
  <si>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</si>
  <si>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</si>
  <si>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</si>
  <si>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</si>
  <si>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</si>
  <si>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</si>
  <si>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</si>
  <si>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</si>
  <si>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</si>
  <si>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</si>
  <si>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</si>
  <si>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</si>
  <si>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</si>
  <si>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</si>
  <si>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</si>
  <si>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</si>
  <si>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</si>
  <si>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</si>
  <si>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</si>
  <si>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</si>
  <si>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</si>
  <si>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</si>
  <si>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</si>
  <si>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</si>
  <si>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</si>
  <si>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</si>
  <si>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</si>
  <si>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</si>
  <si>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</si>
  <si>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</si>
  <si>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</si>
  <si>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</si>
  <si>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</si>
  <si>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</si>
  <si>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</si>
  <si>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</si>
  <si>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</si>
  <si>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</si>
  <si>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</si>
  <si>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</si>
  <si>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</si>
  <si>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</si>
  <si>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</si>
  <si>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</si>
  <si>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</si>
  <si>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</si>
  <si>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</si>
  <si>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</si>
  <si>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</si>
  <si>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</si>
  <si>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</si>
  <si>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</si>
  <si>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</si>
  <si>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</si>
  <si>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</si>
  <si>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</si>
  <si>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</si>
  <si>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</si>
  <si>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</si>
  <si>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</si>
  <si>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</si>
  <si>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</si>
  <si>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</si>
  <si>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</si>
  <si>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</si>
  <si>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</si>
  <si>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</si>
  <si>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</si>
  <si>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</si>
  <si>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</si>
  <si>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</si>
  <si>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</si>
  <si>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</si>
  <si>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</si>
  <si>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</si>
  <si>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</si>
  <si>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</si>
  <si>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</si>
  <si>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</si>
  <si>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</si>
  <si>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</si>
  <si>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</si>
  <si>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</si>
  <si>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</si>
  <si>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</si>
  <si>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</si>
  <si>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</si>
  <si>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</si>
  <si>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</si>
  <si>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</si>
  <si>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</si>
  <si>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</si>
  <si>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</si>
  <si>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</si>
  <si>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</si>
  <si>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</si>
  <si>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</si>
  <si>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</si>
  <si>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</si>
  <si>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</si>
  <si>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</si>
  <si>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</si>
  <si>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</si>
  <si>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</si>
  <si>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</si>
  <si>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</si>
  <si>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</si>
  <si>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</si>
  <si>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</si>
  <si>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</si>
  <si>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</si>
  <si>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</si>
  <si>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</si>
  <si>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</si>
  <si>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</si>
  <si>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</si>
  <si>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</si>
  <si>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</si>
  <si>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</si>
  <si>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</si>
  <si>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</si>
  <si>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</si>
  <si>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</si>
  <si>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</si>
  <si>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</si>
  <si>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</si>
  <si>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</si>
  <si>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</si>
  <si>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</si>
  <si>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</si>
  <si>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</si>
  <si>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</si>
  <si>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</si>
  <si>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</si>
  <si>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</si>
  <si>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</si>
  <si>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</si>
  <si>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</si>
  <si>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</si>
  <si>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</si>
  <si>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</si>
  <si>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</si>
  <si>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</si>
  <si>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</si>
  <si>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</si>
  <si>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</si>
  <si>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</si>
  <si>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</si>
  <si>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</si>
  <si>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</si>
  <si>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</si>
  <si>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</si>
  <si>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</si>
  <si>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</si>
  <si>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</si>
  <si>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</si>
  <si>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</si>
  <si>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</si>
  <si>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</si>
  <si>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</si>
  <si>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</si>
  <si>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</si>
  <si>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</si>
  <si>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</si>
  <si>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</si>
  <si>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</si>
  <si>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</si>
  <si>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</si>
  <si>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</si>
  <si>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</si>
  <si>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</si>
  <si>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</si>
  <si>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</si>
  <si>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</si>
  <si>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</si>
  <si>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</si>
  <si>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</si>
  <si>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</si>
  <si>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</si>
  <si>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</si>
  <si>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</si>
  <si>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</si>
  <si>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</si>
  <si>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</si>
  <si>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</si>
  <si>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</si>
  <si>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</si>
  <si>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</si>
  <si>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</si>
  <si>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</si>
  <si>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</si>
  <si>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</si>
  <si>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</si>
  <si>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</si>
  <si>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</si>
  <si>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</si>
  <si>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</si>
  <si>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</si>
  <si>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</si>
  <si>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</si>
  <si>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</si>
  <si>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</si>
  <si>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</si>
  <si>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</si>
  <si>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</si>
  <si>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</si>
  <si>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</si>
  <si>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</si>
  <si>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</si>
  <si>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</si>
  <si>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</si>
  <si>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</si>
  <si>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</si>
  <si>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</si>
  <si>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</si>
  <si>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</si>
  <si>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</si>
  <si>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</si>
  <si>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</si>
  <si>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</si>
  <si>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</si>
  <si>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</si>
  <si>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</si>
  <si>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</si>
  <si>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</si>
  <si>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</si>
  <si>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</si>
  <si>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</si>
  <si>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</si>
  <si>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</si>
  <si>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</si>
  <si>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</si>
  <si>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</si>
  <si>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</si>
  <si>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</si>
  <si>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</si>
  <si>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</si>
  <si>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</si>
  <si>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</si>
  <si>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</si>
  <si>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</si>
  <si>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</si>
  <si>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</si>
  <si>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</si>
  <si>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</si>
  <si>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</si>
  <si>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</si>
  <si>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</si>
  <si>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</si>
  <si>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</si>
  <si>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</si>
  <si>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</si>
  <si>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</si>
  <si>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</si>
  <si>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</si>
  <si>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</si>
  <si>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</si>
  <si>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</si>
  <si>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</si>
  <si>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</si>
  <si>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</si>
  <si>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</si>
  <si>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</si>
  <si>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</si>
  <si>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</si>
  <si>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</si>
  <si>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</si>
  <si>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</si>
  <si>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</si>
  <si>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</si>
  <si>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</si>
  <si>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</si>
  <si>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</si>
  <si>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</si>
  <si>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</si>
  <si>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</si>
  <si>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</si>
  <si>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</si>
  <si>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</si>
  <si>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</si>
  <si>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</si>
  <si>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</si>
  <si>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</si>
  <si>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</si>
  <si>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</si>
  <si>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</si>
  <si>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</si>
  <si>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</si>
  <si>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</si>
  <si>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</si>
  <si>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</si>
  <si>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</si>
  <si>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</si>
  <si>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</si>
  <si>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</si>
  <si>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</si>
  <si>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</si>
  <si>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</si>
  <si>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</si>
  <si>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</si>
  <si>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</si>
  <si>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</si>
  <si>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</si>
  <si>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</si>
  <si>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</si>
  <si>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</si>
  <si>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</si>
  <si>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</si>
  <si>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</si>
  <si>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</si>
  <si>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</si>
  <si>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</si>
  <si>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</si>
  <si>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</si>
  <si>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</si>
  <si>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</si>
  <si>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</si>
  <si>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</si>
  <si>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</si>
  <si>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</si>
  <si>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</si>
  <si>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</si>
  <si>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</si>
  <si>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</si>
  <si>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</si>
  <si>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</si>
  <si>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</si>
  <si>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</si>
  <si>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</si>
  <si>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</si>
  <si>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</si>
  <si>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</si>
  <si>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</si>
  <si>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</si>
  <si>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</si>
  <si>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</si>
  <si>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</si>
  <si>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</si>
  <si>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</si>
  <si>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</si>
  <si>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</si>
  <si>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</si>
  <si>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</si>
  <si>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</si>
  <si>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</si>
  <si>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</si>
  <si>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</si>
  <si>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</si>
  <si>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</si>
  <si>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</si>
  <si>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</si>
  <si>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</si>
  <si>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</si>
  <si>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</si>
  <si>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</si>
  <si>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</si>
  <si>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</si>
  <si>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</si>
  <si>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</si>
  <si>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</si>
  <si>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</si>
  <si>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</si>
  <si>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</si>
  <si>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</si>
  <si>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</si>
  <si>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</si>
  <si>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</si>
  <si>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</si>
  <si>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</si>
  <si>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</si>
  <si>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</si>
  <si>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</si>
  <si>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</si>
  <si>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</si>
  <si>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</si>
  <si>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</si>
  <si>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</si>
  <si>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</si>
  <si>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</si>
  <si>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</si>
  <si>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</si>
  <si>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</si>
  <si>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</si>
  <si>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</si>
  <si>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</si>
  <si>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</si>
  <si>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</si>
  <si>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</si>
  <si>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</si>
  <si>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</si>
  <si>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</si>
  <si>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</si>
  <si>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</si>
  <si>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</si>
  <si>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</si>
  <si>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</si>
  <si>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</si>
  <si>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</si>
  <si>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</si>
  <si>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</si>
  <si>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</si>
  <si>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</si>
  <si>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</si>
  <si>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</si>
  <si>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</si>
  <si>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</si>
  <si>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</si>
  <si>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</si>
  <si>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</si>
  <si>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</si>
  <si>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</si>
  <si>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</si>
  <si>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</si>
  <si>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</si>
  <si>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</si>
  <si>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</si>
  <si>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</si>
  <si>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</si>
  <si>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</si>
  <si>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</si>
  <si>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</si>
  <si>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</si>
  <si>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</si>
  <si>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</si>
  <si>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</si>
  <si>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</si>
  <si>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</si>
  <si>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</si>
  <si>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</si>
  <si>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</si>
  <si>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</si>
  <si>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</si>
  <si>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</si>
  <si>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</si>
  <si>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</si>
  <si>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</si>
  <si>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</si>
  <si>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</si>
  <si>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</si>
  <si>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</si>
  <si>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</si>
  <si>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</si>
  <si>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</si>
  <si>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</si>
  <si>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</si>
  <si>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</si>
  <si>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</si>
  <si>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</si>
  <si>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</si>
  <si>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</si>
  <si>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</si>
  <si>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</si>
  <si>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</si>
  <si>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</si>
  <si>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</si>
  <si>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</si>
  <si>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</si>
  <si>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</si>
  <si>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</si>
  <si>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</si>
  <si>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</si>
  <si>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</si>
  <si>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</si>
  <si>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</si>
  <si>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</si>
  <si>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</si>
  <si>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</si>
  <si>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</si>
  <si>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</si>
  <si>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</si>
  <si>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</si>
  <si>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</si>
  <si>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</si>
  <si>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</si>
  <si>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</si>
  <si>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</si>
  <si>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</si>
  <si>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</si>
  <si>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</si>
  <si>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</si>
  <si>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</si>
  <si>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</si>
  <si>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</si>
  <si>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</si>
  <si>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</si>
  <si>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</si>
  <si>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</si>
  <si>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</si>
  <si>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</si>
  <si>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</si>
  <si>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</si>
  <si>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</si>
  <si>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</si>
  <si>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</si>
  <si>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</si>
  <si>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</si>
  <si>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</si>
  <si>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</si>
  <si>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</si>
  <si>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</si>
  <si>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</si>
  <si>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</si>
  <si>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</si>
  <si>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</si>
  <si>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</si>
  <si>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</si>
  <si>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</si>
  <si>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</si>
  <si>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</si>
  <si>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</si>
  <si>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</si>
  <si>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</si>
  <si>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</si>
  <si>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</si>
  <si>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</si>
  <si>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</si>
  <si>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</si>
  <si>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</si>
  <si>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</si>
  <si>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</si>
  <si>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</si>
  <si>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</si>
  <si>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</si>
  <si>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</si>
  <si>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</si>
  <si>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</si>
  <si>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</si>
  <si>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</si>
  <si>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</si>
  <si>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</si>
  <si>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</si>
  <si>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</si>
  <si>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</si>
  <si>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</si>
  <si>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</si>
  <si>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</si>
  <si>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</si>
  <si>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</si>
  <si>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</si>
  <si>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</si>
  <si>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</si>
  <si>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</si>
  <si>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</si>
  <si>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</si>
  <si>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</si>
  <si>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</si>
  <si>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</si>
  <si>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</si>
  <si>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</si>
  <si>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</si>
  <si>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</si>
  <si>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</si>
  <si>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</si>
  <si>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</si>
  <si>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</si>
  <si>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</si>
  <si>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</si>
  <si>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</si>
  <si>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</si>
  <si>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</si>
  <si>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</si>
  <si>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</si>
  <si>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</si>
  <si>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</si>
  <si>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</si>
  <si>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</si>
  <si>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</si>
  <si>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</si>
  <si>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</si>
  <si>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</si>
  <si>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</si>
  <si>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</si>
  <si>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</si>
  <si>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</si>
  <si>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</si>
  <si>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</si>
  <si>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</si>
  <si>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</si>
  <si>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</si>
  <si>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</si>
  <si>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</si>
  <si>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</si>
  <si>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</si>
  <si>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</si>
  <si>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</si>
  <si>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</si>
  <si>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</si>
  <si>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</si>
  <si>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</si>
  <si>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</si>
  <si>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</si>
  <si>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</si>
  <si>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</si>
  <si>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</si>
  <si>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</si>
  <si>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</si>
  <si>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</si>
  <si>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</si>
  <si>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</si>
  <si>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</si>
  <si>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</si>
  <si>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</si>
  <si>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</si>
  <si>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</si>
  <si>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</si>
  <si>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</si>
  <si>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</si>
  <si>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</si>
  <si>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</si>
  <si>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</si>
  <si>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</si>
  <si>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</si>
  <si>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</si>
  <si>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</si>
  <si>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</si>
  <si>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</si>
  <si>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</si>
  <si>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</si>
  <si>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</si>
  <si>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</si>
  <si>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</si>
  <si>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</si>
  <si>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</si>
  <si>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</si>
  <si>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</si>
  <si>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</si>
  <si>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</si>
  <si>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</si>
  <si>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</si>
  <si>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</si>
  <si>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</si>
  <si>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</si>
  <si>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</si>
  <si>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</si>
  <si>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</si>
  <si>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</si>
  <si>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</si>
  <si>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</si>
  <si>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</si>
  <si>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</si>
  <si>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</si>
  <si>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</si>
  <si>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</si>
  <si>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</si>
  <si>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</si>
  <si>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</si>
  <si>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</si>
  <si>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</si>
  <si>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</si>
  <si>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</si>
  <si>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</si>
  <si>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</si>
  <si>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</si>
  <si>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</si>
  <si>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</si>
  <si>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</si>
  <si>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</si>
  <si>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</si>
  <si>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</si>
  <si>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</si>
  <si>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</si>
  <si>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</si>
  <si>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</si>
  <si>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</si>
  <si>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</si>
  <si>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</si>
  <si>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</si>
  <si>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</si>
  <si>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</si>
  <si>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</si>
  <si>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</si>
  <si>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</si>
  <si>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</si>
  <si>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</si>
  <si>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</si>
  <si>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</si>
  <si>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</si>
  <si>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</si>
  <si>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</si>
  <si>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</si>
  <si>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</si>
  <si>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</si>
  <si>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</si>
  <si>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</si>
  <si>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</si>
  <si>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</si>
  <si>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</si>
  <si>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</si>
  <si>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</si>
  <si>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</si>
  <si>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</si>
  <si>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</si>
  <si>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</si>
  <si>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</si>
  <si>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</si>
  <si>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</si>
  <si>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</si>
  <si>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</si>
  <si>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</si>
  <si>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</si>
  <si>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</si>
  <si>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</si>
  <si>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</si>
  <si>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</si>
  <si>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</si>
  <si>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</si>
  <si>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</si>
  <si>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</si>
  <si>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</si>
  <si>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</si>
  <si>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</si>
  <si>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</si>
  <si>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</si>
  <si>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</si>
  <si>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</si>
  <si>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</si>
  <si>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</si>
  <si>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</si>
  <si>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</si>
  <si>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</si>
  <si>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</si>
  <si>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</si>
  <si>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</si>
  <si>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</si>
  <si>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</si>
  <si>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</si>
  <si>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</si>
  <si>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</si>
  <si>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</si>
  <si>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</si>
  <si>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</si>
  <si>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</si>
  <si>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</si>
  <si>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</si>
  <si>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</si>
  <si>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</si>
  <si>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</si>
  <si>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</si>
  <si>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</si>
  <si>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</si>
  <si>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</si>
  <si>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</si>
  <si>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</si>
  <si>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</si>
  <si>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</si>
  <si>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</si>
  <si>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</si>
  <si>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</si>
  <si>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</si>
  <si>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</si>
  <si>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</si>
  <si>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</si>
  <si>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</si>
  <si>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</si>
  <si>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</si>
  <si>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</si>
  <si>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</si>
  <si>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</si>
  <si>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</si>
  <si>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</si>
  <si>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</si>
  <si>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</si>
  <si>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</si>
  <si>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</si>
  <si>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</si>
  <si>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</si>
  <si>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</si>
  <si>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</si>
  <si>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</si>
  <si>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</si>
  <si>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</si>
  <si>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</si>
  <si>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</si>
  <si>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</si>
  <si>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</si>
  <si>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</si>
  <si>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</si>
  <si>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</si>
  <si>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</si>
  <si>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</si>
  <si>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</si>
  <si>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</si>
  <si>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</si>
  <si>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</si>
  <si>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</si>
  <si>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</si>
  <si>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</si>
  <si>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</si>
  <si>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</si>
  <si>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</si>
  <si>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</si>
  <si>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</si>
  <si>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</si>
  <si>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</si>
  <si>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</si>
  <si>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</si>
  <si>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</si>
  <si>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</si>
  <si>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</si>
  <si>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</si>
  <si>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</si>
  <si>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</si>
  <si>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</si>
  <si>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</si>
  <si>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</si>
  <si>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</si>
  <si>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</si>
  <si>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</si>
  <si>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</si>
  <si>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</si>
  <si>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</si>
  <si>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</si>
  <si>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</si>
  <si>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</si>
  <si>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</si>
  <si>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</si>
  <si>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</si>
  <si>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</si>
  <si>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</si>
  <si>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</si>
  <si>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</si>
  <si>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</si>
  <si>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</si>
  <si>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</si>
  <si>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</si>
  <si>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</si>
  <si>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</si>
  <si>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</si>
  <si>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</si>
  <si>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</si>
  <si>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</si>
  <si>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</si>
  <si>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</si>
  <si>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</si>
  <si>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</si>
  <si>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</si>
  <si>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</si>
  <si>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</si>
  <si>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</si>
  <si>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</si>
  <si>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</si>
  <si>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</si>
  <si>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</si>
  <si>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</si>
  <si>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</si>
  <si>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</si>
  <si>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</si>
  <si>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</si>
  <si>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</si>
  <si>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</si>
  <si>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</si>
  <si>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</si>
  <si>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</si>
  <si>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</si>
  <si>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</si>
  <si>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</si>
  <si>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</si>
  <si>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</si>
  <si>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</si>
  <si>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</si>
  <si>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</si>
  <si>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</si>
  <si>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</si>
  <si>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</si>
  <si>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</si>
  <si>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</si>
  <si>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</si>
  <si>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</si>
  <si>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</si>
  <si>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</si>
  <si>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</si>
  <si>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</si>
  <si>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</si>
  <si>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</si>
  <si>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</si>
  <si>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</si>
  <si>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</si>
  <si>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</si>
  <si>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</si>
  <si>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</si>
  <si>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</si>
  <si>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</si>
  <si>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</si>
  <si>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</si>
  <si>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</si>
  <si>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</si>
  <si>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</si>
  <si>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</si>
  <si>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</si>
  <si>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</si>
  <si>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</si>
  <si>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</si>
  <si>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</si>
  <si>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</si>
  <si>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</si>
  <si>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</si>
  <si>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</si>
  <si>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</si>
  <si>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</si>
  <si>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</si>
  <si>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</si>
  <si>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</si>
  <si>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</si>
  <si>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</si>
  <si>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</si>
  <si>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</si>
  <si>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</si>
  <si>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</si>
  <si>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</si>
  <si>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</si>
  <si>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</si>
  <si>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</si>
  <si>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</si>
  <si>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</si>
  <si>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</si>
  <si>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</si>
  <si>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</si>
  <si>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</si>
  <si>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</si>
  <si>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</si>
  <si>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</si>
  <si>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</si>
  <si>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</si>
  <si>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</si>
  <si>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</si>
  <si>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</si>
  <si>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</si>
  <si>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</si>
  <si>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</si>
  <si>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</si>
  <si>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</si>
  <si>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</si>
  <si>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</si>
  <si>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</si>
  <si>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</si>
  <si>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</si>
  <si>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</si>
  <si>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</si>
  <si>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</si>
  <si>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</si>
  <si>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</si>
  <si>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</si>
  <si>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</si>
  <si>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</si>
  <si>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</si>
  <si>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</si>
  <si>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</si>
  <si>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</si>
  <si>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</si>
  <si>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</si>
  <si>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</si>
  <si>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</si>
  <si>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</si>
  <si>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</si>
  <si>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</si>
  <si>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</si>
  <si>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</si>
  <si>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</si>
  <si>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</si>
  <si>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</si>
  <si>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</si>
  <si>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</si>
  <si>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</si>
  <si>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</si>
  <si>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</si>
  <si>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</si>
  <si>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</si>
  <si>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</si>
  <si>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</si>
  <si>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</si>
  <si>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</si>
  <si>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</si>
  <si>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</si>
  <si>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</si>
  <si>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</si>
  <si>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</si>
  <si>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</si>
  <si>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</si>
  <si>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</si>
  <si>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</si>
  <si>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</si>
  <si>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</si>
  <si>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</si>
  <si>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</si>
  <si>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</si>
  <si>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</si>
  <si>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</si>
  <si>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</si>
  <si>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</si>
  <si>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</si>
  <si>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</si>
  <si>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</si>
  <si>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</si>
  <si>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</si>
  <si>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</si>
  <si>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</si>
  <si>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</si>
  <si>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</si>
  <si>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</si>
  <si>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</si>
  <si>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</si>
  <si>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</si>
  <si>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</si>
  <si>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</si>
  <si>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</si>
  <si>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</si>
  <si>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</si>
  <si>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</si>
  <si>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</si>
  <si>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</si>
  <si>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</si>
  <si>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</si>
  <si>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</si>
  <si>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</si>
  <si>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</si>
  <si>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</si>
  <si>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</si>
  <si>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</si>
  <si>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</si>
  <si>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</si>
  <si>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</si>
  <si>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</si>
  <si>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</si>
  <si>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</si>
  <si>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</si>
  <si>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</si>
  <si>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</si>
  <si>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</si>
  <si>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</si>
  <si>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</si>
  <si>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</si>
  <si>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</si>
  <si>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</si>
  <si>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</si>
  <si>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</si>
  <si>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</si>
  <si>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</si>
  <si>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</si>
  <si>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</si>
  <si>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</si>
  <si>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</si>
  <si>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</si>
  <si>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</si>
  <si>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</si>
  <si>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</si>
  <si>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</si>
  <si>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</si>
  <si>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</si>
  <si>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</si>
  <si>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</si>
  <si>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</si>
  <si>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</si>
  <si>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</si>
  <si>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</si>
  <si>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</si>
  <si>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</si>
  <si>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</si>
  <si>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</si>
  <si>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</si>
  <si>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</si>
  <si>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</si>
  <si>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</si>
  <si>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</si>
  <si>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</si>
  <si>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</si>
  <si>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</si>
  <si>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</si>
  <si>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</si>
  <si>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</si>
  <si>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</si>
  <si>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</si>
  <si>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</si>
  <si>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</si>
  <si>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</si>
  <si>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</si>
  <si>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</si>
  <si>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</si>
  <si>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</si>
  <si>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</si>
  <si>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</si>
  <si>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</si>
  <si>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</si>
  <si>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</si>
  <si>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</si>
  <si>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</si>
  <si>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</si>
  <si>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</si>
  <si>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</si>
  <si>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</si>
  <si>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</si>
  <si>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</si>
  <si>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</si>
  <si>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</si>
  <si>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</si>
  <si>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</si>
  <si>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</si>
  <si>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</si>
  <si>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</si>
  <si>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</si>
  <si>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</si>
  <si>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</si>
  <si>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</si>
  <si>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</si>
  <si>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</si>
  <si>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</si>
  <si>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</si>
  <si>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</si>
  <si>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</si>
  <si>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</si>
  <si>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</si>
  <si>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</si>
  <si>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</si>
  <si>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</si>
  <si>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</si>
  <si>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</si>
  <si>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</si>
  <si>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</si>
  <si>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</si>
  <si>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</si>
  <si>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</si>
  <si>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</si>
  <si>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</si>
  <si>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</si>
  <si>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</si>
  <si>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</si>
  <si>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</si>
  <si>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</si>
  <si>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</si>
  <si>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</si>
  <si>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</si>
  <si>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</si>
  <si>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</si>
  <si>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</si>
  <si>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</si>
  <si>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</si>
  <si>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</si>
  <si>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</si>
  <si>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</si>
  <si>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</si>
  <si>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</si>
  <si>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</si>
  <si>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</si>
  <si>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</si>
  <si>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</si>
  <si>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</si>
  <si>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</si>
  <si>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</si>
  <si>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</si>
  <si>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</si>
  <si>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</si>
  <si>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</si>
  <si>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</si>
  <si>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</si>
  <si>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</si>
  <si>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</si>
  <si>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</si>
  <si>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</si>
  <si>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</si>
  <si>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</si>
  <si>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</si>
  <si>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</si>
  <si>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</si>
  <si>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</si>
  <si>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</si>
  <si>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</si>
  <si>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</si>
  <si>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</si>
  <si>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</si>
  <si>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</si>
  <si>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</si>
  <si>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</si>
  <si>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</si>
  <si>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</si>
  <si>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</si>
  <si>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</si>
  <si>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</si>
  <si>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</si>
  <si>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</si>
  <si>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</si>
  <si>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</si>
  <si>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</si>
  <si>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</si>
  <si>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</si>
  <si>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</si>
  <si>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</si>
  <si>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</si>
  <si>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</si>
  <si>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</si>
  <si>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</si>
  <si>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</si>
  <si>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</si>
  <si>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</si>
  <si>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</si>
  <si>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</si>
  <si>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</si>
  <si>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</si>
  <si>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</si>
  <si>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</si>
  <si>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</si>
  <si>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</si>
  <si>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</si>
  <si>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</si>
  <si>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</si>
  <si>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</si>
  <si>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</si>
  <si>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</si>
  <si>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</si>
  <si>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</si>
  <si>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</si>
  <si>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</si>
  <si>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</si>
  <si>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</si>
  <si>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</si>
  <si>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</si>
  <si>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</si>
  <si>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</si>
  <si>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</si>
  <si>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</si>
  <si>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</si>
  <si>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</si>
  <si>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</si>
  <si>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</si>
  <si>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</si>
  <si>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</si>
  <si>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</si>
  <si>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</si>
  <si>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</si>
  <si>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</si>
  <si>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</si>
  <si>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</si>
  <si>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</si>
  <si>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</si>
  <si>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</si>
  <si>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</si>
  <si>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</si>
  <si>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</si>
  <si>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</si>
  <si>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</si>
  <si>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</si>
  <si>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</si>
  <si>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</si>
  <si>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</si>
  <si>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</si>
  <si>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</si>
  <si>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</si>
  <si>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</si>
  <si>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</si>
  <si>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</si>
  <si>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</si>
  <si>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</si>
  <si>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</si>
  <si>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</si>
  <si>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</si>
  <si>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</si>
  <si>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</si>
  <si>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</si>
  <si>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</si>
  <si>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</si>
  <si>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</si>
  <si>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</si>
  <si>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</si>
  <si>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</si>
  <si>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</si>
  <si>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</si>
  <si>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</si>
  <si>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</si>
  <si>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</si>
  <si>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</si>
  <si>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</si>
  <si>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</si>
  <si>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</si>
  <si>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</si>
  <si>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</si>
  <si>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</si>
  <si>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</si>
  <si>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</si>
  <si>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</si>
  <si>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</si>
  <si>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</si>
  <si>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</si>
  <si>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</si>
  <si>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</si>
  <si>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</si>
  <si>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</si>
  <si>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</si>
  <si>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</si>
  <si>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</si>
  <si>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</si>
  <si>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</si>
  <si>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</si>
  <si>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</si>
  <si>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</si>
  <si>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</si>
  <si>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</si>
  <si>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</si>
  <si>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</si>
  <si>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</si>
  <si>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</si>
  <si>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</si>
  <si>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</si>
  <si>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</si>
  <si>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</si>
  <si>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</si>
  <si>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</si>
  <si>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</si>
  <si>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</si>
  <si>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</si>
  <si>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</si>
  <si>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</si>
  <si>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</si>
  <si>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</si>
  <si>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</si>
  <si>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</si>
  <si>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</si>
  <si>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</si>
  <si>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</si>
  <si>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</si>
  <si>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</si>
  <si>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</si>
  <si>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</si>
  <si>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</si>
  <si>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</si>
  <si>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</si>
  <si>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</si>
  <si>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</si>
  <si>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</si>
  <si>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</si>
  <si>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</si>
  <si>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</si>
  <si>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</si>
  <si>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</si>
  <si>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</si>
  <si>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</si>
  <si>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</si>
  <si>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</si>
  <si>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</si>
  <si>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</si>
  <si>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</si>
  <si>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</si>
  <si>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</si>
  <si>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</si>
  <si>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</si>
  <si>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</si>
  <si>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</si>
  <si>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</si>
  <si>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</si>
  <si>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</si>
  <si>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</si>
  <si>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</si>
  <si>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</si>
  <si>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</si>
  <si>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</si>
  <si>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</si>
  <si>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</si>
  <si>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</si>
  <si>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</si>
  <si>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</si>
  <si>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</si>
  <si>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</si>
  <si>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</si>
  <si>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</si>
  <si>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</si>
  <si>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</si>
  <si>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</si>
  <si>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</si>
  <si>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</si>
  <si>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</si>
  <si>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</si>
  <si>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</si>
  <si>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</si>
  <si>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</si>
  <si>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</si>
  <si>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</si>
  <si>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</si>
  <si>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</si>
  <si>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</si>
  <si>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</si>
  <si>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</si>
  <si>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</si>
  <si>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</si>
  <si>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</si>
  <si>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</si>
  <si>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</si>
  <si>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</si>
  <si>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</si>
  <si>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</si>
  <si>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</si>
  <si>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</si>
  <si>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</si>
  <si>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</si>
  <si>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</si>
  <si>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</si>
  <si>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</si>
  <si>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</si>
  <si>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</si>
  <si>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</si>
  <si>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</si>
  <si>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</si>
  <si>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</si>
  <si>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</si>
  <si>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</si>
  <si>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</si>
  <si>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</si>
  <si>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</si>
  <si>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</si>
  <si>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</si>
  <si>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</si>
  <si>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</si>
  <si>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</si>
  <si>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</si>
  <si>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</si>
  <si>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</si>
  <si>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</si>
  <si>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</si>
  <si>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</si>
  <si>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</si>
  <si>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</si>
  <si>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</si>
  <si>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</si>
  <si>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</si>
  <si>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</si>
  <si>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</si>
  <si>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</si>
  <si>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</si>
  <si>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</si>
  <si>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</si>
  <si>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</si>
  <si>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</si>
  <si>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</si>
  <si>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</si>
  <si>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</si>
  <si>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</si>
  <si>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</si>
  <si>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</si>
  <si>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</si>
  <si>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</si>
  <si>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</si>
  <si>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</si>
  <si>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</si>
  <si>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</si>
  <si>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</si>
  <si>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</si>
  <si>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</si>
  <si>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</si>
  <si>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</si>
  <si>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</si>
  <si>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</si>
  <si>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</si>
  <si>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</si>
  <si>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</si>
  <si>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</si>
  <si>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</si>
  <si>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</si>
  <si>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</si>
  <si>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</si>
  <si>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</si>
  <si>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</si>
  <si>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</si>
  <si>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</si>
  <si>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</si>
  <si>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</si>
  <si>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</si>
  <si>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</si>
  <si>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</si>
  <si>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</si>
  <si>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</si>
  <si>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</si>
  <si>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</si>
  <si>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</si>
  <si>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</si>
  <si>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</si>
  <si>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</si>
  <si>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</si>
  <si>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</si>
  <si>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</si>
  <si>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</si>
  <si>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</si>
  <si>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</si>
  <si>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</si>
  <si>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</si>
  <si>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</si>
  <si>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</si>
  <si>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</si>
  <si>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</si>
  <si>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</si>
  <si>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</si>
  <si>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</si>
  <si>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</si>
  <si>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</si>
  <si>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</si>
  <si>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</si>
  <si>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</si>
  <si>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</si>
  <si>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</si>
  <si>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</si>
  <si>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</si>
  <si>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</si>
  <si>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</si>
  <si>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</si>
  <si>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</si>
  <si>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</si>
  <si>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</si>
  <si>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</si>
  <si>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</si>
  <si>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</si>
  <si>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</si>
  <si>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</si>
  <si>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</si>
  <si>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</si>
  <si>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</si>
  <si>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</si>
  <si>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</si>
  <si>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</si>
  <si>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</si>
  <si>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</si>
  <si>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</si>
  <si>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</si>
  <si>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</si>
  <si>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</si>
  <si>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</si>
  <si>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</si>
  <si>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</si>
  <si>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</si>
  <si>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</si>
  <si>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</si>
  <si>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</si>
  <si>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</si>
  <si>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</si>
  <si>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</si>
  <si>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</si>
  <si>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</si>
  <si>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</si>
  <si>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</si>
  <si>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</si>
  <si>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</si>
  <si>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</si>
  <si>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</si>
  <si>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</si>
  <si>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</si>
  <si>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</si>
  <si>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</si>
  <si>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</si>
  <si>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</si>
  <si>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</si>
  <si>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</si>
  <si>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</si>
  <si>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</si>
  <si>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</si>
  <si>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</si>
  <si>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</si>
  <si>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</si>
  <si>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</si>
  <si>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</si>
  <si>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</si>
  <si>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</si>
  <si>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</si>
  <si>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</si>
  <si>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</si>
  <si>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</si>
  <si>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</si>
  <si>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</si>
  <si>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</si>
  <si>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</si>
  <si>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</si>
  <si>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</si>
  <si>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</si>
  <si>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</si>
  <si>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</si>
  <si>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</si>
  <si>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</si>
  <si>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</si>
  <si>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</si>
  <si>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</si>
  <si>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</si>
  <si>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</si>
  <si>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</si>
  <si>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</si>
  <si>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</si>
  <si>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</si>
  <si>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</si>
  <si>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</si>
  <si>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</si>
  <si>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</si>
  <si>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</si>
  <si>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</si>
  <si>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</si>
  <si>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</si>
  <si>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</si>
  <si>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</si>
  <si>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</si>
  <si>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</si>
  <si>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</si>
  <si>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</si>
  <si>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</si>
  <si>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</si>
  <si>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</si>
  <si>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</si>
  <si>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</si>
  <si>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</si>
  <si>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</si>
  <si>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</si>
  <si>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</si>
  <si>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</si>
  <si>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</si>
  <si>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</si>
  <si>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</si>
  <si>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</si>
  <si>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</si>
  <si>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</si>
  <si>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</si>
  <si>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</si>
  <si>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</si>
  <si>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</si>
  <si>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</si>
  <si>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</si>
  <si>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</si>
  <si>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</si>
  <si>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</si>
  <si>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</si>
  <si>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</si>
  <si>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</si>
  <si>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</si>
  <si>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</si>
  <si>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</si>
  <si>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</si>
  <si>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</si>
  <si>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</si>
  <si>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</si>
  <si>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</si>
  <si>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</si>
  <si>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</si>
  <si>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</si>
  <si>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</si>
  <si>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</si>
  <si>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</si>
  <si>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</si>
  <si>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</si>
  <si>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</si>
  <si>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</si>
  <si>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</si>
  <si>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</si>
  <si>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</si>
  <si>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</si>
  <si>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</si>
  <si>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</si>
  <si>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</si>
  <si>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</si>
  <si>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</si>
  <si>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</si>
  <si>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</si>
  <si>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</si>
  <si>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</si>
  <si>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</si>
  <si>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</si>
  <si>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</si>
  <si>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</si>
  <si>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</si>
  <si>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</si>
  <si>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</si>
  <si>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</si>
  <si>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</si>
  <si>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</si>
  <si>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</si>
  <si>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</si>
  <si>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</si>
  <si>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</si>
  <si>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</si>
  <si>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</si>
  <si>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</si>
  <si>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</si>
  <si>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</si>
  <si>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</si>
  <si>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</si>
  <si>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</si>
  <si>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</si>
  <si>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</si>
  <si>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</si>
  <si>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</si>
  <si>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</si>
  <si>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</si>
  <si>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</si>
  <si>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</si>
  <si>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</si>
  <si>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</si>
  <si>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</si>
  <si>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</si>
  <si>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</si>
  <si>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</si>
  <si>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</si>
  <si>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</si>
  <si>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</si>
  <si>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</si>
  <si>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</si>
  <si>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</si>
  <si>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</si>
  <si>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</si>
  <si>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</si>
  <si>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</si>
  <si>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</si>
  <si>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</si>
  <si>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</si>
  <si>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</si>
  <si>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</si>
  <si>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</si>
  <si>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</si>
  <si>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</si>
  <si>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</si>
  <si>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</si>
  <si>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</si>
  <si>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</si>
  <si>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</si>
  <si>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</si>
  <si>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</si>
  <si>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</si>
  <si>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</si>
  <si>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</si>
  <si>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</si>
  <si>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</si>
  <si>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</si>
  <si>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</si>
  <si>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</si>
  <si>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</si>
  <si>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</si>
  <si>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</si>
  <si>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</si>
  <si>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</si>
  <si>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</si>
  <si>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</si>
  <si>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</si>
  <si>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</si>
  <si>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</si>
  <si>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</si>
  <si>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</si>
  <si>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</si>
  <si>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</si>
  <si>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</si>
  <si>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</si>
  <si>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</si>
  <si>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</si>
  <si>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</si>
  <si>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</si>
  <si>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</si>
  <si>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</si>
  <si>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</si>
  <si>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</si>
  <si>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</si>
  <si>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</si>
  <si>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</si>
  <si>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</si>
  <si>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</si>
  <si>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</si>
  <si>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</si>
  <si>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</si>
  <si>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</si>
  <si>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</si>
  <si>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</si>
  <si>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</si>
  <si>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</si>
  <si>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</si>
  <si>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</si>
  <si>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</si>
  <si>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</si>
  <si>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</si>
  <si>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</si>
  <si>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</si>
  <si>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</si>
  <si>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</si>
  <si>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</si>
  <si>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</si>
  <si>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</si>
  <si>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</si>
  <si>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</si>
  <si>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</si>
  <si>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</si>
  <si>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</si>
  <si>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</si>
  <si>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</si>
  <si>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</si>
  <si>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</si>
  <si>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</si>
  <si>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</si>
  <si>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</si>
  <si>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</si>
  <si>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</si>
  <si>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</si>
  <si>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</si>
  <si>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</si>
  <si>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</si>
  <si>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</si>
  <si>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</si>
  <si>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</si>
  <si>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</si>
  <si>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</si>
  <si>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</si>
  <si>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</si>
  <si>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</si>
  <si>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</si>
  <si>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</si>
  <si>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</si>
  <si>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</si>
  <si>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</si>
  <si>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</si>
  <si>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</si>
  <si>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</si>
  <si>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</si>
  <si>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</si>
  <si>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</si>
  <si>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</si>
  <si>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</si>
  <si>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</si>
  <si>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</si>
  <si>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</si>
  <si>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</si>
  <si>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</si>
  <si>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</si>
  <si>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</si>
  <si>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</si>
  <si>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</si>
  <si>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</si>
  <si>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</si>
  <si>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</si>
  <si>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</si>
  <si>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</si>
  <si>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</si>
  <si>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</si>
  <si>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</si>
  <si>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</si>
  <si>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</si>
  <si>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</si>
  <si>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</si>
  <si>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</si>
  <si>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</si>
  <si>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</si>
  <si>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</si>
  <si>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</si>
  <si>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</si>
  <si>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</si>
  <si>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</si>
  <si>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</si>
  <si>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</si>
  <si>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</si>
  <si>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</si>
  <si>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</si>
  <si>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</si>
  <si>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</si>
  <si>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</si>
  <si>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</si>
  <si>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</si>
  <si>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</si>
  <si>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</si>
  <si>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</si>
  <si>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</si>
  <si>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</si>
  <si>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</si>
  <si>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</si>
  <si>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</si>
  <si>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</si>
  <si>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</si>
  <si>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</si>
  <si>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</si>
  <si>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</si>
  <si>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</si>
  <si>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</si>
  <si>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</si>
  <si>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</si>
  <si>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</si>
  <si>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</si>
  <si>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</si>
  <si>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</si>
  <si>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</si>
  <si>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</si>
  <si>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</si>
  <si>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</si>
  <si>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</si>
  <si>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</si>
  <si>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</si>
  <si>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</si>
  <si>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</si>
  <si>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</si>
  <si>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</si>
  <si>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</si>
  <si>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</si>
  <si>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</si>
  <si>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</si>
  <si>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</si>
  <si>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</si>
  <si>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</si>
  <si>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</si>
  <si>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</si>
  <si>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</si>
  <si>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</si>
  <si>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</si>
  <si>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</si>
  <si>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</si>
  <si>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</si>
  <si>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</si>
  <si>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</si>
  <si>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</si>
  <si>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</si>
  <si>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</si>
  <si>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</si>
  <si>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</si>
  <si>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</si>
  <si>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</si>
  <si>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</si>
  <si>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</si>
  <si>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</si>
  <si>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</si>
  <si>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</si>
  <si>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</si>
  <si>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</si>
  <si>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</si>
  <si>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</si>
  <si>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</si>
  <si>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</si>
  <si>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</si>
  <si>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</si>
  <si>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</si>
  <si>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</si>
  <si>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</si>
  <si>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</si>
  <si>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</si>
  <si>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</si>
  <si>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</si>
  <si>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</si>
  <si>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</si>
  <si>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</si>
  <si>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</si>
  <si>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</si>
  <si>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</si>
  <si>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</si>
  <si>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</si>
  <si>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</si>
  <si>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</si>
  <si>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</si>
  <si>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</si>
  <si>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</si>
  <si>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</si>
  <si>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</si>
  <si>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</si>
  <si>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</si>
  <si>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</si>
  <si>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</si>
  <si>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</si>
  <si>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</si>
  <si>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</si>
  <si>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</si>
  <si>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</si>
  <si>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</si>
  <si>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</si>
  <si>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</si>
  <si>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</si>
  <si>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</si>
  <si>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</si>
  <si>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</si>
  <si>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</si>
  <si>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</si>
  <si>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</si>
  <si>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</si>
  <si>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</si>
  <si>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</si>
  <si>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</si>
  <si>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</si>
  <si>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</si>
  <si>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</si>
  <si>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</si>
  <si>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</si>
  <si>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</si>
  <si>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</si>
  <si>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</si>
  <si>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</si>
  <si>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</si>
  <si>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</si>
  <si>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</si>
  <si>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</si>
  <si>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</si>
  <si>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</si>
  <si>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</si>
  <si>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</si>
  <si>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</si>
  <si>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</si>
  <si>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</si>
  <si>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</si>
  <si>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</si>
  <si>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</si>
  <si>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</si>
  <si>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</si>
  <si>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</si>
  <si>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</si>
  <si>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</si>
  <si>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</si>
  <si>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</si>
  <si>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</si>
  <si>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</si>
  <si>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</si>
  <si>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</si>
  <si>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</si>
  <si>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</si>
  <si>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</si>
  <si>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</si>
  <si>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</si>
  <si>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</si>
  <si>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</si>
  <si>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</si>
  <si>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</si>
  <si>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</si>
  <si>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</si>
  <si>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</si>
  <si>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</si>
  <si>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</si>
  <si>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</si>
  <si>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</si>
  <si>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</si>
  <si>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</si>
  <si>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</si>
  <si>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</si>
  <si>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</si>
  <si>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</si>
  <si>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</si>
  <si>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</si>
  <si>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</si>
  <si>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</si>
  <si>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</si>
  <si>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</si>
  <si>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</si>
  <si>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</si>
  <si>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</si>
  <si>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</si>
  <si>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</si>
  <si>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</si>
  <si>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</si>
  <si>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</si>
  <si>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</si>
  <si>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</si>
  <si>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</si>
  <si>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</si>
  <si>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</si>
  <si>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</si>
  <si>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</si>
  <si>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</si>
  <si>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</si>
  <si>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</si>
  <si>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</si>
  <si>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</si>
  <si>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</si>
  <si>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</si>
  <si>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</si>
  <si>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</si>
  <si>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</si>
  <si>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</si>
  <si>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</si>
  <si>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</si>
  <si>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</si>
  <si>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</si>
  <si>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</si>
  <si>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</si>
  <si>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</si>
  <si>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</si>
  <si>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</si>
  <si>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</si>
  <si>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</si>
  <si>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</si>
  <si>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</si>
  <si>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</si>
  <si>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</si>
  <si>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</si>
  <si>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</si>
  <si>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</si>
  <si>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</si>
  <si>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</si>
  <si>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</si>
  <si>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</si>
  <si>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</si>
  <si>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</si>
  <si>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</si>
  <si>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</si>
  <si>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</si>
  <si>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</si>
  <si>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</si>
  <si>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</si>
  <si>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</si>
  <si>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</si>
  <si>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</si>
  <si>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</si>
  <si>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</si>
  <si>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</si>
  <si>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</si>
  <si>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</si>
  <si>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</si>
  <si>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</si>
  <si>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</si>
  <si>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</si>
  <si>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</si>
  <si>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</si>
  <si>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</si>
  <si>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</si>
  <si>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</si>
  <si>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</si>
  <si>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</si>
  <si>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</si>
  <si>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</si>
  <si>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</si>
  <si>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</si>
  <si>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</si>
  <si>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</si>
  <si>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</si>
  <si>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</si>
  <si>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</si>
  <si>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</si>
  <si>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</si>
  <si>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</si>
  <si>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</si>
  <si>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</si>
  <si>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</si>
  <si>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</si>
  <si>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</si>
  <si>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</si>
  <si>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</si>
  <si>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</si>
  <si>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</si>
  <si>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</si>
  <si>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</si>
  <si>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</si>
  <si>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</si>
  <si>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</si>
  <si>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</si>
  <si>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</si>
  <si>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</si>
  <si>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</si>
  <si>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</si>
  <si>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</si>
  <si>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</si>
  <si>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</si>
  <si>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</si>
  <si>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</si>
  <si>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</si>
  <si>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</si>
  <si>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</si>
  <si>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</si>
  <si>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</si>
  <si>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</si>
  <si>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</si>
  <si>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</si>
  <si>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</si>
  <si>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</si>
  <si>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</si>
  <si>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</si>
  <si>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</si>
  <si>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</si>
  <si>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</si>
  <si>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</si>
  <si>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</si>
  <si>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</si>
  <si>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</si>
  <si>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</si>
  <si>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</si>
  <si>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</si>
  <si>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</si>
  <si>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</si>
  <si>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</si>
  <si>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</si>
  <si>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</si>
  <si>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</si>
  <si>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</si>
  <si>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</si>
  <si>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</si>
  <si>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</si>
  <si>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</si>
  <si>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</si>
  <si>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</si>
  <si>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</si>
  <si>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</si>
  <si>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</si>
  <si>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</si>
  <si>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</si>
  <si>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</si>
  <si>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</si>
  <si>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</si>
  <si>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</si>
  <si>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</si>
  <si>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</si>
  <si>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</si>
  <si>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</si>
  <si>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</si>
  <si>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</si>
  <si>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</si>
  <si>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</si>
  <si>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</si>
  <si>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</si>
  <si>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</si>
  <si>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</si>
  <si>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</si>
  <si>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</si>
  <si>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</si>
  <si>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</si>
  <si>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</si>
  <si>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</si>
  <si>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</si>
  <si>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</si>
  <si>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</si>
  <si>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</si>
  <si>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</si>
  <si>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</si>
  <si>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</si>
  <si>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</si>
  <si>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</si>
  <si>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</si>
  <si>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</si>
  <si>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</si>
  <si>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</si>
  <si>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</si>
  <si>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</si>
  <si>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</si>
  <si>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</si>
  <si>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</si>
  <si>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</si>
  <si>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</si>
  <si>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</si>
  <si>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</si>
  <si>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</si>
  <si>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</si>
  <si>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</si>
  <si>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</si>
  <si>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</si>
  <si>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</si>
  <si>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</si>
  <si>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</si>
  <si>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</si>
  <si>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</si>
  <si>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</si>
  <si>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</si>
  <si>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</si>
  <si>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</si>
  <si>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</si>
  <si>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</si>
  <si>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</si>
  <si>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</si>
  <si>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</si>
  <si>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</si>
  <si>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</si>
  <si>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</si>
  <si>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</si>
  <si>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</si>
  <si>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</si>
  <si>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</si>
  <si>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</si>
  <si>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</si>
  <si>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</si>
  <si>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</si>
  <si>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</si>
  <si>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</si>
  <si>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</si>
  <si>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</si>
  <si>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</si>
  <si>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</si>
  <si>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</si>
  <si>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</si>
  <si>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</si>
  <si>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</si>
  <si>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</si>
  <si>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</si>
  <si>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</si>
  <si>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</si>
  <si>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</si>
  <si>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</si>
  <si>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</si>
  <si>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</si>
  <si>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</si>
  <si>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</si>
  <si>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</si>
  <si>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</si>
  <si>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</si>
  <si>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</si>
  <si>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</si>
  <si>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</si>
  <si>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</si>
  <si>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</si>
  <si>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</si>
  <si>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</si>
  <si>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</si>
  <si>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</si>
  <si>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</si>
  <si>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</si>
  <si>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</si>
  <si>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</si>
  <si>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</si>
  <si>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</si>
  <si>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</si>
  <si>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</si>
  <si>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</si>
  <si>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</si>
  <si>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</si>
  <si>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</si>
  <si>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</si>
  <si>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</si>
  <si>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</si>
  <si>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</si>
  <si>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</si>
  <si>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</si>
  <si>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</si>
  <si>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</si>
  <si>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</si>
  <si>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</si>
  <si>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</si>
  <si>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</si>
  <si>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</si>
  <si>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</si>
  <si>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</si>
  <si>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</si>
  <si>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</si>
  <si>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</si>
  <si>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</si>
  <si>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</si>
  <si>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</si>
  <si>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</si>
  <si>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</si>
  <si>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</si>
  <si>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</si>
  <si>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</si>
  <si>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</si>
  <si>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</si>
  <si>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</si>
  <si>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</si>
  <si>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</si>
  <si>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</si>
  <si>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</si>
  <si>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</si>
  <si>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</si>
  <si>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</si>
  <si>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</si>
  <si>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</si>
  <si>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</si>
  <si>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</si>
  <si>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</si>
  <si>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</si>
  <si>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</si>
  <si>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</si>
  <si>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</si>
  <si>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</si>
  <si>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</si>
  <si>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</si>
  <si>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</si>
  <si>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</si>
  <si>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</si>
  <si>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</si>
  <si>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</si>
  <si>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</si>
  <si>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</si>
  <si>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</si>
  <si>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</si>
  <si>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</si>
  <si>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</si>
  <si>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</si>
  <si>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</si>
  <si>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</si>
  <si>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</si>
  <si>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</si>
  <si>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</si>
  <si>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</si>
  <si>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</si>
  <si>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</si>
  <si>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</si>
  <si>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</si>
  <si>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</si>
  <si>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</si>
  <si>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</si>
  <si>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</si>
  <si>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</si>
  <si>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</si>
  <si>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</si>
  <si>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</si>
  <si>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</si>
  <si>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</si>
  <si>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</si>
  <si>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</si>
  <si>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</si>
  <si>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</si>
  <si>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</si>
  <si>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</si>
  <si>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</si>
  <si>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</si>
  <si>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</si>
  <si>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</si>
  <si>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</si>
  <si>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</si>
  <si>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</si>
  <si>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</si>
  <si>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</si>
  <si>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</si>
  <si>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</si>
  <si>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</si>
  <si>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</si>
  <si>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</si>
  <si>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</si>
  <si>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</si>
  <si>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</si>
  <si>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</si>
  <si>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</si>
  <si>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</si>
  <si>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</si>
  <si>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</si>
  <si>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</si>
  <si>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</si>
  <si>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</si>
  <si>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</si>
  <si>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</si>
  <si>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</si>
  <si>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</si>
  <si>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</si>
  <si>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</si>
  <si>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</si>
  <si>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</si>
  <si>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</si>
  <si>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</si>
  <si>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</si>
  <si>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</si>
  <si>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</si>
  <si>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</si>
  <si>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</si>
  <si>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</si>
  <si>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</si>
  <si>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</si>
  <si>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</si>
  <si>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</si>
  <si>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</si>
  <si>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</si>
  <si>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</si>
  <si>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</si>
  <si>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</si>
  <si>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</si>
  <si>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</si>
  <si>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</si>
  <si>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</si>
  <si>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</si>
  <si>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</si>
  <si>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</si>
  <si>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</si>
  <si>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</si>
  <si>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</si>
  <si>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</si>
  <si>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</si>
  <si>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</si>
  <si>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</si>
  <si>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</si>
  <si>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</si>
  <si>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</si>
  <si>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</si>
  <si>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</si>
  <si>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</si>
  <si>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</si>
  <si>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</si>
  <si>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</si>
  <si>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</si>
  <si>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</si>
  <si>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</si>
  <si>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</si>
  <si>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</si>
  <si>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</si>
  <si>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</si>
  <si>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</si>
  <si>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</si>
  <si>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</si>
  <si>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</si>
  <si>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</si>
  <si>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</si>
  <si>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</si>
  <si>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</si>
  <si>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</si>
  <si>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</si>
  <si>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</si>
  <si>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</si>
  <si>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</si>
  <si>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</si>
  <si>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</si>
  <si>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</si>
  <si>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</si>
  <si>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</si>
  <si>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</si>
  <si>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</si>
  <si>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</si>
  <si>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</si>
  <si>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</si>
  <si>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</si>
  <si>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</si>
  <si>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</si>
  <si>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</si>
  <si>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</si>
  <si>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</si>
  <si>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</si>
  <si>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</si>
  <si>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</si>
  <si>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</si>
  <si>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</si>
  <si>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</si>
  <si>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</si>
  <si>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</si>
  <si>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</si>
  <si>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</si>
  <si>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</si>
  <si>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</si>
  <si>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</si>
  <si>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</si>
  <si>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</si>
  <si>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</si>
  <si>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</si>
  <si>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</si>
  <si>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</si>
  <si>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</si>
  <si>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</si>
  <si>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</si>
  <si>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</si>
  <si>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</si>
  <si>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</si>
  <si>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</si>
  <si>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</si>
  <si>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</si>
  <si>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</si>
  <si>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</si>
  <si>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</si>
  <si>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</si>
  <si>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</si>
  <si>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</si>
  <si>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</si>
  <si>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</si>
  <si>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</si>
  <si>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</si>
  <si>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</si>
  <si>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</si>
  <si>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</si>
  <si>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</si>
  <si>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</si>
  <si>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</si>
  <si>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</si>
  <si>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</si>
  <si>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</si>
  <si>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</si>
  <si>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</si>
  <si>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</si>
  <si>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</si>
  <si>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</si>
  <si>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</si>
  <si>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</si>
  <si>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</si>
  <si>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</si>
  <si>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</si>
  <si>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</si>
  <si>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</si>
  <si>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</si>
  <si>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</si>
  <si>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</si>
  <si>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</si>
  <si>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</si>
  <si>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</si>
  <si>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</si>
  <si>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</si>
  <si>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</si>
  <si>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</si>
  <si>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</si>
  <si>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</si>
  <si>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</si>
  <si>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</si>
  <si>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</si>
  <si>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</si>
  <si>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</si>
  <si>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</si>
  <si>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</si>
  <si>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</si>
  <si>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</si>
  <si>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</si>
  <si>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</si>
  <si>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</si>
  <si>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</si>
  <si>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</si>
  <si>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</si>
  <si>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</si>
  <si>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</si>
  <si>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</si>
  <si>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</si>
  <si>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</si>
  <si>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</si>
  <si>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</si>
  <si>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</si>
  <si>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</si>
  <si>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</si>
  <si>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</si>
  <si>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</si>
  <si>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</si>
  <si>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</si>
  <si>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</si>
  <si>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</si>
  <si>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</si>
  <si>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</si>
  <si>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</si>
  <si>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</si>
  <si>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</si>
  <si>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</si>
  <si>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</si>
  <si>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</si>
  <si>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</si>
  <si>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</si>
  <si>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</si>
  <si>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</si>
  <si>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</si>
  <si>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</si>
  <si>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</si>
  <si>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</si>
  <si>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</si>
  <si>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</si>
  <si>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</si>
  <si>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</si>
  <si>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</si>
  <si>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</si>
  <si>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</si>
  <si>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</si>
  <si>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</si>
  <si>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</si>
  <si>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</si>
  <si>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</si>
  <si>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</si>
  <si>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</si>
  <si>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</si>
  <si>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</si>
  <si>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</si>
  <si>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</si>
  <si>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</si>
  <si>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</si>
  <si>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</si>
  <si>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</si>
  <si>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</si>
  <si>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</si>
  <si>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</si>
  <si>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</si>
  <si>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</si>
  <si>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</si>
  <si>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</si>
  <si>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</si>
  <si>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</si>
  <si>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</si>
  <si>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</si>
  <si>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</si>
  <si>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</si>
  <si>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</si>
  <si>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</si>
  <si>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</si>
  <si>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</si>
  <si>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</si>
  <si>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</si>
  <si>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</si>
  <si>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</si>
  <si>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</si>
  <si>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</si>
  <si>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</si>
  <si>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</si>
  <si>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</si>
  <si>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</si>
  <si>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</si>
  <si>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</si>
  <si>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</si>
  <si>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</si>
  <si>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</si>
  <si>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</si>
  <si>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</si>
  <si>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</si>
  <si>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</si>
  <si>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</si>
  <si>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</si>
  <si>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</si>
  <si>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</si>
  <si>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</si>
  <si>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</si>
  <si>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</si>
  <si>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</si>
  <si>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</si>
  <si>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</si>
  <si>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</si>
  <si>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</si>
  <si>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</si>
  <si>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</si>
  <si>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</si>
  <si>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</si>
  <si>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</si>
  <si>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</si>
  <si>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</si>
  <si>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</si>
  <si>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</si>
  <si>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</si>
  <si>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</si>
  <si>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</si>
  <si>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</si>
  <si>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</si>
  <si>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</si>
  <si>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</si>
  <si>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</si>
  <si>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</si>
  <si>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</si>
  <si>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</si>
  <si>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</si>
  <si>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</si>
  <si>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</si>
  <si>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</si>
  <si>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</si>
  <si>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</si>
  <si>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</si>
  <si>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</si>
  <si>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</si>
  <si>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</si>
  <si>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</si>
  <si>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</si>
  <si>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</si>
  <si>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</si>
  <si>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</si>
  <si>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</si>
  <si>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</si>
  <si>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</si>
  <si>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</si>
  <si>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</si>
  <si>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</si>
  <si>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</si>
  <si>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</si>
  <si>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</si>
  <si>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</si>
  <si>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</si>
  <si>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</si>
  <si>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</si>
  <si>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</si>
  <si>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</si>
  <si>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</si>
  <si>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</si>
  <si>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</si>
  <si>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</si>
  <si>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</si>
  <si>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</si>
  <si>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</si>
  <si>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</si>
  <si>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</si>
  <si>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</si>
  <si>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</si>
  <si>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</si>
  <si>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</si>
  <si>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</si>
  <si>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</si>
  <si>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</si>
  <si>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</si>
  <si>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</si>
  <si>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</si>
  <si>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</si>
  <si>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</si>
  <si>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</si>
  <si>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</si>
  <si>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</si>
  <si>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</si>
  <si>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</si>
  <si>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</si>
  <si>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</si>
  <si>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</si>
  <si>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</si>
  <si>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</si>
  <si>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</si>
  <si>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</si>
  <si>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</si>
  <si>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</si>
  <si>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</si>
  <si>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</si>
  <si>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</si>
  <si>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</si>
  <si>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</si>
  <si>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</si>
  <si>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</si>
  <si>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</si>
  <si>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</si>
  <si>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</si>
  <si>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</si>
  <si>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</si>
  <si>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</si>
  <si>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</si>
  <si>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</si>
  <si>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</si>
  <si>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</si>
  <si>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</si>
  <si>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</si>
  <si>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</si>
  <si>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</si>
  <si>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</si>
  <si>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</si>
  <si>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</si>
  <si>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</si>
  <si>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</si>
  <si>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</si>
  <si>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</si>
  <si>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</si>
  <si>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</si>
  <si>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</si>
  <si>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</si>
  <si>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</si>
  <si>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</si>
  <si>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</si>
  <si>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</si>
  <si>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</si>
  <si>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</si>
  <si>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</si>
  <si>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</si>
  <si>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</si>
  <si>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</si>
  <si>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</si>
  <si>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</si>
  <si>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</si>
  <si>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</si>
  <si>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</si>
  <si>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</si>
  <si>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</si>
  <si>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</si>
  <si>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</si>
  <si>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</si>
  <si>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</si>
  <si>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</si>
  <si>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</si>
  <si>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</si>
  <si>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</si>
  <si>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</si>
  <si>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</si>
  <si>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</si>
  <si>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</si>
  <si>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</si>
  <si>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</si>
  <si>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</si>
  <si>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</si>
  <si>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</si>
  <si>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</si>
  <si>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</si>
  <si>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</si>
  <si>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</si>
  <si>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</si>
  <si>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</si>
  <si>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</si>
  <si>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</si>
  <si>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</si>
  <si>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</si>
  <si>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</si>
  <si>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</si>
  <si>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</si>
  <si>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</si>
  <si>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</si>
  <si>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</si>
  <si>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</si>
  <si>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</si>
  <si>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</si>
  <si>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</si>
  <si>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</si>
  <si>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</si>
  <si>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</si>
  <si>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</si>
  <si>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</si>
  <si>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</si>
  <si>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</si>
  <si>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</si>
  <si>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</si>
  <si>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</si>
  <si>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</si>
  <si>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</si>
  <si>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</si>
  <si>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</si>
  <si>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</si>
  <si>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</si>
  <si>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</si>
  <si>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</si>
  <si>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</si>
  <si>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</si>
  <si>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</si>
  <si>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</si>
  <si>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</si>
  <si>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</si>
  <si>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</si>
  <si>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</si>
  <si>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</si>
  <si>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</si>
  <si>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</si>
  <si>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</si>
  <si>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</si>
  <si>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</si>
  <si>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</si>
  <si>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</si>
  <si>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</si>
  <si>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</si>
  <si>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</si>
  <si>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</si>
  <si>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</si>
  <si>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</si>
  <si>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</si>
  <si>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</si>
  <si>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</si>
  <si>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</si>
  <si>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</si>
  <si>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</si>
  <si>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</si>
  <si>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</si>
  <si>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</si>
  <si>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</si>
  <si>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</si>
  <si>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</si>
  <si>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</si>
  <si>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</si>
  <si>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</si>
  <si>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</si>
  <si>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</si>
  <si>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</si>
  <si>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</si>
  <si>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</si>
  <si>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</si>
  <si>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</si>
  <si>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</si>
  <si>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</si>
  <si>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</si>
  <si>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</si>
  <si>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</si>
  <si>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</si>
  <si>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</si>
  <si>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</si>
  <si>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</si>
  <si>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</si>
  <si>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</si>
  <si>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</si>
  <si>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</si>
  <si>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</si>
  <si>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</si>
  <si>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</si>
  <si>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</si>
  <si>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</si>
  <si>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</si>
  <si>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</si>
  <si>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</si>
  <si>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</si>
  <si>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</si>
  <si>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</si>
  <si>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</si>
  <si>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</si>
  <si>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</si>
  <si>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</si>
  <si>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</si>
  <si>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</si>
  <si>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</si>
  <si>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</si>
  <si>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</si>
  <si>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</si>
  <si>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</si>
  <si>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</si>
  <si>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</si>
  <si>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</si>
  <si>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</si>
  <si>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</si>
  <si>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</si>
  <si>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</si>
  <si>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</si>
  <si>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</si>
  <si>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</si>
  <si>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</si>
  <si>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</si>
  <si>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</si>
  <si>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</si>
  <si>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</si>
  <si>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</si>
  <si>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</si>
  <si>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</si>
  <si>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</si>
  <si>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</si>
  <si>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</si>
  <si>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</si>
  <si>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</si>
  <si>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</si>
  <si>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</si>
  <si>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</si>
  <si>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</si>
  <si>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</si>
  <si>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</si>
  <si>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</si>
  <si>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</si>
  <si>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</si>
  <si>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</si>
  <si>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</si>
  <si>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</si>
  <si>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</si>
  <si>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</si>
  <si>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</si>
  <si>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</si>
  <si>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</si>
  <si>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</si>
  <si>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</si>
  <si>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</si>
  <si>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</si>
  <si>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</si>
  <si>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</si>
  <si>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</si>
  <si>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</si>
  <si>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</si>
  <si>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</si>
  <si>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</si>
  <si>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</si>
  <si>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</si>
  <si>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</si>
  <si>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</si>
  <si>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</si>
  <si>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</si>
  <si>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</si>
  <si>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</si>
  <si>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</si>
  <si>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</si>
  <si>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</si>
  <si>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</si>
  <si>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</si>
  <si>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</si>
  <si>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</si>
  <si>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</si>
  <si>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</si>
  <si>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</si>
  <si>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</si>
  <si>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</si>
  <si>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</si>
  <si>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</si>
  <si>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</si>
  <si>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</si>
  <si>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</si>
  <si>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</si>
  <si>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</si>
  <si>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</si>
  <si>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</si>
  <si>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</si>
  <si>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</si>
  <si>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</si>
  <si>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</si>
  <si>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</si>
  <si>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</si>
  <si>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</si>
  <si>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</si>
  <si>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</si>
  <si>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</si>
  <si>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</si>
  <si>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</si>
  <si>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</si>
  <si>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</si>
  <si>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</si>
  <si>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</si>
  <si>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</si>
  <si>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</si>
  <si>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</si>
  <si>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</si>
  <si>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</si>
  <si>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</si>
  <si>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</si>
  <si>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</si>
  <si>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</si>
  <si>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</si>
  <si>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</si>
  <si>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</si>
  <si>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</si>
  <si>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</si>
  <si>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</si>
  <si>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</si>
  <si>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</si>
  <si>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</si>
  <si>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</si>
  <si>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</si>
  <si>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</si>
  <si>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</si>
  <si>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</si>
  <si>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</si>
  <si>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</si>
  <si>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</si>
  <si>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</si>
  <si>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</si>
  <si>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</si>
  <si>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</si>
  <si>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</si>
  <si>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</si>
  <si>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</si>
  <si>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</si>
  <si>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</si>
  <si>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</si>
  <si>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</si>
  <si>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</si>
  <si>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</si>
  <si>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</si>
  <si>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</si>
  <si>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</si>
  <si>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</si>
  <si>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</si>
  <si>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</si>
  <si>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</si>
  <si>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</si>
  <si>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</si>
  <si>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</si>
  <si>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</si>
  <si>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</si>
  <si>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</si>
  <si>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</si>
  <si>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</si>
  <si>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</si>
  <si>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</si>
  <si>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</si>
  <si>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</si>
  <si>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</si>
  <si>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</si>
  <si>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</si>
  <si>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</si>
  <si>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</si>
  <si>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</si>
  <si>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</si>
  <si>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</si>
  <si>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</si>
  <si>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</si>
  <si>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</si>
  <si>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</si>
  <si>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</si>
  <si>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</si>
  <si>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</si>
  <si>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</si>
  <si>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</si>
  <si>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</si>
  <si>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</si>
  <si>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</si>
  <si>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</si>
  <si>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</si>
  <si>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</si>
  <si>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</si>
  <si>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</si>
  <si>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</si>
  <si>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</si>
  <si>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</si>
  <si>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</si>
  <si>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</si>
  <si>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</si>
  <si>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</si>
  <si>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</si>
  <si>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</si>
  <si>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</si>
  <si>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</si>
  <si>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</si>
  <si>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</si>
  <si>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</si>
  <si>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</si>
  <si>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</si>
  <si>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</si>
  <si>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</si>
  <si>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</si>
  <si>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</si>
  <si>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</si>
  <si>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</si>
  <si>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</si>
  <si>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</si>
  <si>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</si>
  <si>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</si>
  <si>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</si>
  <si>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</si>
  <si>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</si>
  <si>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</si>
  <si>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</si>
  <si>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</si>
  <si>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</si>
  <si>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</si>
  <si>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</si>
  <si>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</si>
  <si>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</si>
  <si>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</si>
  <si>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</si>
  <si>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</si>
  <si>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</si>
  <si>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</si>
  <si>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</si>
  <si>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</si>
  <si>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</si>
  <si>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</si>
  <si>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</si>
  <si>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</si>
  <si>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</si>
  <si>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</si>
  <si>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</si>
  <si>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</si>
  <si>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</si>
  <si>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</si>
  <si>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</si>
  <si>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</si>
  <si>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</si>
  <si>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</si>
  <si>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</si>
  <si>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</si>
  <si>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</si>
  <si>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</si>
  <si>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</si>
  <si>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</si>
  <si>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</si>
  <si>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</si>
  <si>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</si>
  <si>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</si>
  <si>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</si>
  <si>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</si>
  <si>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</si>
  <si>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</si>
  <si>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</si>
  <si>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</si>
  <si>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</si>
  <si>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</si>
  <si>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</si>
  <si>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</si>
  <si>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</si>
  <si>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</si>
  <si>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</si>
  <si>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</si>
  <si>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</si>
  <si>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</si>
  <si>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</si>
  <si>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</si>
  <si>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</si>
  <si>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</si>
  <si>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</si>
  <si>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</si>
  <si>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</si>
  <si>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</si>
  <si>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</si>
  <si>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</si>
  <si>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</si>
  <si>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</si>
  <si>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</si>
  <si>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</si>
  <si>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</si>
  <si>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</si>
  <si>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</si>
  <si>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</si>
  <si>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</si>
  <si>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</si>
  <si>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</si>
  <si>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</si>
  <si>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</si>
  <si>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</si>
  <si>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</si>
  <si>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</si>
  <si>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</si>
  <si>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</si>
  <si>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</si>
  <si>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</si>
  <si>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</si>
  <si>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</si>
  <si>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</si>
  <si>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</si>
  <si>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</si>
  <si>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</si>
  <si>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</si>
  <si>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</si>
  <si>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</si>
  <si>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</si>
  <si>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</si>
  <si>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</si>
  <si>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</si>
  <si>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</si>
  <si>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</si>
  <si>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</si>
  <si>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</si>
  <si>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</si>
  <si>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</si>
  <si>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</si>
  <si>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</si>
  <si>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</si>
  <si>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</si>
  <si>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</si>
  <si>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</si>
  <si>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</si>
  <si>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</si>
  <si>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</si>
  <si>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</si>
  <si>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</si>
  <si>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</si>
  <si>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</si>
  <si>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</si>
  <si>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</si>
  <si>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</si>
  <si>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</si>
  <si>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</si>
  <si>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</si>
  <si>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</si>
  <si>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</si>
  <si>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</si>
  <si>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</si>
  <si>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</si>
  <si>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</si>
  <si>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</si>
  <si>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</si>
  <si>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</si>
  <si>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</si>
  <si>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</si>
  <si>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</si>
  <si>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</si>
  <si>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</si>
  <si>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</si>
  <si>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</si>
  <si>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</si>
  <si>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</si>
  <si>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</si>
  <si>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</si>
  <si>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</si>
  <si>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</si>
  <si>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</si>
  <si>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</si>
  <si>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</si>
  <si>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</si>
  <si>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</si>
  <si>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</si>
  <si>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</si>
  <si>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</si>
  <si>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</si>
  <si>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</si>
  <si>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</si>
  <si>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</si>
  <si>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</si>
  <si>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</si>
  <si>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</si>
  <si>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</si>
  <si>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</si>
  <si>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</si>
  <si>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</si>
  <si>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</si>
  <si>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</si>
  <si>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</si>
  <si>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</si>
  <si>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</si>
  <si>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</si>
  <si>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</si>
  <si>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</si>
  <si>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</si>
  <si>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</si>
  <si>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</si>
  <si>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</si>
  <si>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</si>
  <si>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</si>
  <si>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</si>
  <si>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</si>
  <si>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</si>
  <si>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</si>
  <si>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</si>
  <si>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</si>
  <si>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</si>
  <si>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</si>
  <si>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</si>
  <si>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</si>
  <si>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</si>
  <si>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</si>
  <si>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</si>
  <si>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</si>
  <si>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</si>
  <si>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</si>
  <si>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</si>
  <si>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</si>
  <si>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</si>
  <si>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</si>
  <si>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</si>
  <si>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</si>
  <si>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</si>
  <si>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</si>
  <si>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</si>
  <si>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</si>
  <si>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</si>
  <si>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</si>
  <si>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</si>
  <si>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</si>
  <si>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</si>
  <si>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</si>
  <si>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</si>
  <si>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</si>
  <si>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</si>
  <si>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</si>
  <si>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</si>
  <si>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</si>
  <si>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</si>
  <si>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</si>
  <si>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</si>
  <si>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</si>
  <si>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</si>
  <si>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</si>
  <si>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</si>
  <si>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</si>
  <si>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</si>
  <si>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</si>
  <si>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</si>
  <si>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</si>
  <si>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</si>
  <si>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</si>
  <si>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</si>
  <si>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</si>
  <si>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</si>
  <si>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</si>
  <si>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</si>
  <si>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</si>
  <si>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</si>
  <si>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</si>
  <si>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</si>
  <si>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</si>
  <si>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</si>
  <si>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</si>
  <si>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</si>
  <si>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</si>
  <si>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</si>
  <si>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</si>
  <si>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</si>
  <si>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</si>
  <si>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</si>
  <si>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</si>
  <si>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</si>
  <si>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</si>
  <si>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</si>
  <si>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</si>
  <si>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</si>
  <si>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</si>
  <si>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</si>
  <si>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</si>
  <si>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</si>
  <si>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</si>
  <si>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</si>
  <si>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</si>
  <si>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</si>
  <si>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</si>
  <si>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</si>
  <si>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</si>
  <si>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</si>
  <si>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</si>
  <si>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</si>
  <si>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</si>
  <si>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</si>
  <si>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</si>
  <si>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</si>
  <si>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</si>
  <si>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</si>
  <si>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</si>
  <si>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</si>
  <si>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</si>
  <si>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</si>
  <si>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</si>
  <si>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</si>
  <si>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</si>
  <si>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</si>
  <si>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</si>
  <si>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</si>
  <si>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</si>
  <si>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</si>
  <si>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</si>
  <si>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</si>
  <si>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</si>
  <si>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</si>
  <si>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</si>
  <si>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</si>
  <si>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</si>
  <si>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</si>
  <si>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</si>
  <si>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</si>
  <si>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</si>
  <si>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</si>
  <si>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</si>
  <si>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</si>
  <si>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</si>
  <si>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</si>
  <si>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</si>
  <si>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</si>
  <si>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</si>
  <si>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</si>
  <si>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</si>
  <si>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</si>
  <si>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</si>
  <si>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</si>
  <si>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</si>
  <si>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</si>
  <si>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</si>
  <si>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</si>
  <si>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</si>
  <si>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</si>
  <si>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</si>
  <si>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</si>
  <si>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</si>
  <si>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</si>
  <si>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</si>
  <si>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</si>
  <si>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</si>
  <si>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</si>
  <si>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</si>
  <si>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</si>
  <si>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</si>
  <si>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</si>
  <si>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</si>
  <si>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</si>
  <si>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</si>
  <si>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</si>
  <si>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</si>
  <si>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</si>
  <si>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</si>
  <si>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</si>
  <si>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</si>
  <si>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</si>
  <si>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</si>
  <si>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</si>
  <si>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</si>
  <si>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</si>
  <si>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</si>
  <si>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</si>
  <si>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</si>
  <si>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</si>
  <si>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</si>
  <si>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</si>
  <si>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</si>
  <si>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</si>
  <si>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</si>
  <si>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</si>
  <si>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</si>
  <si>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</si>
  <si>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</si>
  <si>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</si>
  <si>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</si>
  <si>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</si>
  <si>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</si>
  <si>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</si>
  <si>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</si>
  <si>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</si>
  <si>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</si>
  <si>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</si>
  <si>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</si>
  <si>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</si>
  <si>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</si>
  <si>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</si>
  <si>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</si>
  <si>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</si>
  <si>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</si>
  <si>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</si>
  <si>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</si>
  <si>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</si>
  <si>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</si>
  <si>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</si>
  <si>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</si>
  <si>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</si>
  <si>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</si>
  <si>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</si>
  <si>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</si>
  <si>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</si>
  <si>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</si>
  <si>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</si>
  <si>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</si>
  <si>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</si>
  <si>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</si>
  <si>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</si>
  <si>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</si>
  <si>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</si>
  <si>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</si>
  <si>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</si>
  <si>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</si>
  <si>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</si>
  <si>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</si>
  <si>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</si>
  <si>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</si>
  <si>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</si>
  <si>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</si>
  <si>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</si>
  <si>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</si>
  <si>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</si>
  <si>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</si>
  <si>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</si>
  <si>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</si>
  <si>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</si>
  <si>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</si>
  <si>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</si>
  <si>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</si>
  <si>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</si>
  <si>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</si>
  <si>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</si>
  <si>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</si>
  <si>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</si>
  <si>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</si>
  <si>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</si>
  <si>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</si>
  <si>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</si>
  <si>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</si>
  <si>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</si>
  <si>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</si>
  <si>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</si>
  <si>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</si>
  <si>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</si>
  <si>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</si>
  <si>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</si>
  <si>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</si>
  <si>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</si>
  <si>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</si>
  <si>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</si>
  <si>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</si>
  <si>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</si>
  <si>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</si>
  <si>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</si>
  <si>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</si>
  <si>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</si>
  <si>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</si>
  <si>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</si>
  <si>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</si>
  <si>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</si>
  <si>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</si>
  <si>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</si>
  <si>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</si>
  <si>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</si>
  <si>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</si>
  <si>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</si>
  <si>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</si>
  <si>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</si>
  <si>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</si>
  <si>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</si>
  <si>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</si>
  <si>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</si>
  <si>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</si>
  <si>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</si>
  <si>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</si>
  <si>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</si>
  <si>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</si>
  <si>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</si>
  <si>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</si>
  <si>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</si>
  <si>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</si>
  <si>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</si>
  <si>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</si>
  <si>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</si>
  <si>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</si>
  <si>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</si>
  <si>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</si>
  <si>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</si>
  <si>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</si>
  <si>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</si>
  <si>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</si>
  <si>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</si>
  <si>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</si>
  <si>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</si>
  <si>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</si>
  <si>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</si>
  <si>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</si>
  <si>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</si>
  <si>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</si>
  <si>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</si>
  <si>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</si>
  <si>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</si>
  <si>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</si>
  <si>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</si>
  <si>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</si>
  <si>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</si>
  <si>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</si>
  <si>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</si>
  <si>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</si>
  <si>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</si>
  <si>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</si>
  <si>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</si>
  <si>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</si>
  <si>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</si>
  <si>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</si>
  <si>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</si>
  <si>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</si>
  <si>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</si>
  <si>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</si>
  <si>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</si>
  <si>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</si>
  <si>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</si>
  <si>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</si>
  <si>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</si>
  <si>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</si>
  <si>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</si>
  <si>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</si>
  <si>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</si>
  <si>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</si>
  <si>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</si>
  <si>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</si>
  <si>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</si>
  <si>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</si>
  <si>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</si>
  <si>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</si>
  <si>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</si>
  <si>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</si>
  <si>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</si>
  <si>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</si>
  <si>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</si>
  <si>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</si>
  <si>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</si>
  <si>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</si>
  <si>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</si>
  <si>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</si>
  <si>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</si>
  <si>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</si>
  <si>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</si>
  <si>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</si>
  <si>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</si>
  <si>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</si>
  <si>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</si>
  <si>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</si>
  <si>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</si>
  <si>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</si>
  <si>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</si>
  <si>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</si>
  <si>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</si>
  <si>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</si>
  <si>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</si>
  <si>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</si>
  <si>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</si>
  <si>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</si>
  <si>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</si>
  <si>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</si>
  <si>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</si>
  <si>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</si>
  <si>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</si>
  <si>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</si>
  <si>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</si>
  <si>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</si>
  <si>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</si>
  <si>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</si>
  <si>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</si>
  <si>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</si>
  <si>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</si>
  <si>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</si>
  <si>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</si>
  <si>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</si>
  <si>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</si>
  <si>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</si>
  <si>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</si>
  <si>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</si>
  <si>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</si>
  <si>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</si>
  <si>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</si>
  <si>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</si>
  <si>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</si>
  <si>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</si>
  <si>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</si>
  <si>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</si>
  <si>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</si>
  <si>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</si>
  <si>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</si>
  <si>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</si>
  <si>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</si>
  <si>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</si>
  <si>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</si>
  <si>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</si>
  <si>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</si>
  <si>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</si>
  <si>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</si>
  <si>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</si>
  <si>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</si>
  <si>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</si>
  <si>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</si>
  <si>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</si>
  <si>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</si>
  <si>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</si>
  <si>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</si>
  <si>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</si>
  <si>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</si>
  <si>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</si>
  <si>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</si>
  <si>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</si>
  <si>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</si>
  <si>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</si>
  <si>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</si>
  <si>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</si>
  <si>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</si>
  <si>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</si>
  <si>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</si>
  <si>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</si>
  <si>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</si>
  <si>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</si>
  <si>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</si>
  <si>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</si>
  <si>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</si>
  <si>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</si>
  <si>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</si>
  <si>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</si>
  <si>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</si>
  <si>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</si>
  <si>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</si>
  <si>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</si>
  <si>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</si>
  <si>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</si>
  <si>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</si>
  <si>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</si>
  <si>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</si>
  <si>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</si>
  <si>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</si>
  <si>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</si>
  <si>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</si>
  <si>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</si>
  <si>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</si>
  <si>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</si>
  <si>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</si>
  <si>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</si>
  <si>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</si>
  <si>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</si>
  <si>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</si>
  <si>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</si>
  <si>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</si>
  <si>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</si>
  <si>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</si>
  <si>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</si>
  <si>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</si>
  <si>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</si>
  <si>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</si>
  <si>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</si>
  <si>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</si>
  <si>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</si>
  <si>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</si>
  <si>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</si>
  <si>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</si>
  <si>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</si>
  <si>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</si>
  <si>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</si>
  <si>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</si>
  <si>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</si>
  <si>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</si>
  <si>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</si>
  <si>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</si>
  <si>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</si>
  <si>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</si>
  <si>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</si>
  <si>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</si>
  <si>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</si>
  <si>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</si>
  <si>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</si>
  <si>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</si>
  <si>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</si>
  <si>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</si>
  <si>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</si>
  <si>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</si>
  <si>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</si>
  <si>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</si>
  <si>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</si>
  <si>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</si>
  <si>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</si>
  <si>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</si>
  <si>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</si>
  <si>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</si>
  <si>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</si>
  <si>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</si>
  <si>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</si>
  <si>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</si>
  <si>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</si>
  <si>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</si>
  <si>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</si>
  <si>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</si>
  <si>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</si>
  <si>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</si>
  <si>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</si>
  <si>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</si>
  <si>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</si>
  <si>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</si>
  <si>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</si>
  <si>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</si>
  <si>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</si>
  <si>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</si>
  <si>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</si>
  <si>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</si>
  <si>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</si>
  <si>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</si>
  <si>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</si>
  <si>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</si>
  <si>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</si>
  <si>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</si>
  <si>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</si>
  <si>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</si>
  <si>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</si>
  <si>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</si>
  <si>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</si>
  <si>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</si>
  <si>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</si>
  <si>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</si>
  <si>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</si>
  <si>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</si>
  <si>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</si>
  <si>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</si>
  <si>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</si>
  <si>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</si>
  <si>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</si>
  <si>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</si>
  <si>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</si>
  <si>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</si>
  <si>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</si>
  <si>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</si>
  <si>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</si>
  <si>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</si>
  <si>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</si>
  <si>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</si>
  <si>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</si>
  <si>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</si>
  <si>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</si>
  <si>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</si>
  <si>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</si>
  <si>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</si>
  <si>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</si>
  <si>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</si>
  <si>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</si>
  <si>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</si>
  <si>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</si>
  <si>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</si>
  <si>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</si>
  <si>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</si>
  <si>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</si>
  <si>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</si>
  <si>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</si>
  <si>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</si>
  <si>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</si>
  <si>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</si>
  <si>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</si>
  <si>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</si>
  <si>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</si>
  <si>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</si>
  <si>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</si>
  <si>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</si>
  <si>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</si>
  <si>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</si>
  <si>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</si>
  <si>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</si>
  <si>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</si>
  <si>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</si>
  <si>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</si>
  <si>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</si>
  <si>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</si>
  <si>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</si>
  <si>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</si>
  <si>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</si>
  <si>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</si>
  <si>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</si>
  <si>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</si>
  <si>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</si>
  <si>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</si>
  <si>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</si>
  <si>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</si>
  <si>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</si>
  <si>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</si>
  <si>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</si>
  <si>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</si>
  <si>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</si>
  <si>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</si>
  <si>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</si>
  <si>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</si>
  <si>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</si>
  <si>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</si>
  <si>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</si>
  <si>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</si>
  <si>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</si>
  <si>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</si>
  <si>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</si>
  <si>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</si>
  <si>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</si>
  <si>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</si>
  <si>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</si>
  <si>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</si>
  <si>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</si>
  <si>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</si>
  <si>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</si>
  <si>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</si>
  <si>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</si>
  <si>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</si>
  <si>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</si>
  <si>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</si>
  <si>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</si>
  <si>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</si>
  <si>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</si>
  <si>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</si>
  <si>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</si>
  <si>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</si>
  <si>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</si>
  <si>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</si>
  <si>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</si>
  <si>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</si>
  <si>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</si>
  <si>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</si>
  <si>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</si>
  <si>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</si>
  <si>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</si>
  <si>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</si>
  <si>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</si>
  <si>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</si>
  <si>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</si>
  <si>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</si>
  <si>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</si>
  <si>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</si>
  <si>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</si>
  <si>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</si>
  <si>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</si>
  <si>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</si>
  <si>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</si>
  <si>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</si>
  <si>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</si>
  <si>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</si>
  <si>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</si>
  <si>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</si>
  <si>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</si>
  <si>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</si>
  <si>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</si>
  <si>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</si>
  <si>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</si>
  <si>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</si>
  <si>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</si>
  <si>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</si>
  <si>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</si>
  <si>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</si>
  <si>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</si>
  <si>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</si>
  <si>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</si>
  <si>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</si>
  <si>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</si>
  <si>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</si>
  <si>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</si>
  <si>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</si>
  <si>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</si>
  <si>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</si>
  <si>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</si>
  <si>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</si>
  <si>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</si>
  <si>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</si>
  <si>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</si>
  <si>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</si>
  <si>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</si>
  <si>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</si>
  <si>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</si>
  <si>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</si>
  <si>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</si>
  <si>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</si>
  <si>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</si>
  <si>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</si>
  <si>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</si>
  <si>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</si>
  <si>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</si>
  <si>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</si>
  <si>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</si>
  <si>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</si>
  <si>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</si>
  <si>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</si>
  <si>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</si>
  <si>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</si>
  <si>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</si>
  <si>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</si>
  <si>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</si>
  <si>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</si>
  <si>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</si>
  <si>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</si>
  <si>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</si>
  <si>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</si>
  <si>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</si>
  <si>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</si>
  <si>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</si>
  <si>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</si>
  <si>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</si>
  <si>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</si>
  <si>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</si>
  <si>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</si>
  <si>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</si>
  <si>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</si>
  <si>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</si>
  <si>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</si>
  <si>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</si>
  <si>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</si>
  <si>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</si>
  <si>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</si>
  <si>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</si>
  <si>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</si>
  <si>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</si>
  <si>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</si>
  <si>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</si>
  <si>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</si>
  <si>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</si>
  <si>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</si>
  <si>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</si>
  <si>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</si>
  <si>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</si>
  <si>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</si>
  <si>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</si>
  <si>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</si>
  <si>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</si>
  <si>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</si>
  <si>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</si>
  <si>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</si>
  <si>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</si>
  <si>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</si>
  <si>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</si>
  <si>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</si>
  <si>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</si>
  <si>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</si>
  <si>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</si>
  <si>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</si>
  <si>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</si>
  <si>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</si>
  <si>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</si>
  <si>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</si>
  <si>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</si>
  <si>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</si>
  <si>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</si>
  <si>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</si>
  <si>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</si>
  <si>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</si>
  <si>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</si>
  <si>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</si>
  <si>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</si>
  <si>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</si>
  <si>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</si>
  <si>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</si>
  <si>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</si>
  <si>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</si>
  <si>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</si>
  <si>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</si>
  <si>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</si>
  <si>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</si>
  <si>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</si>
  <si>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</si>
  <si>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</si>
  <si>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</si>
  <si>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</si>
  <si>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</si>
  <si>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</si>
  <si>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</si>
  <si>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</si>
  <si>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</si>
  <si>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</si>
  <si>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</si>
  <si>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</si>
  <si>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</si>
  <si>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</si>
  <si>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</si>
  <si>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</si>
  <si>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</si>
  <si>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</si>
  <si>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</si>
  <si>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</si>
  <si>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</si>
  <si>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</si>
  <si>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</si>
  <si>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</si>
  <si>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</si>
  <si>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</si>
  <si>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</si>
  <si>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</si>
  <si>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</si>
  <si>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</si>
  <si>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</si>
  <si>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</si>
  <si>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</si>
  <si>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</si>
  <si>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</si>
  <si>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</si>
  <si>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</si>
  <si>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</si>
  <si>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</si>
  <si>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</si>
  <si>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</si>
  <si>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</si>
  <si>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</si>
  <si>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</si>
  <si>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</si>
  <si>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</si>
  <si>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</si>
  <si>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</si>
  <si>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</si>
  <si>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</si>
  <si>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</si>
  <si>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</si>
  <si>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</si>
  <si>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</si>
  <si>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</si>
  <si>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</si>
  <si>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</si>
  <si>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</si>
  <si>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</si>
  <si>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</si>
  <si>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</si>
  <si>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</si>
  <si>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</si>
  <si>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</si>
  <si>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</si>
  <si>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</si>
  <si>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</si>
  <si>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</si>
  <si>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</si>
  <si>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</si>
  <si>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</si>
  <si>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</si>
  <si>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</si>
  <si>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</si>
  <si>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</si>
  <si>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</si>
  <si>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</si>
  <si>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</si>
  <si>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</si>
  <si>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</si>
  <si>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</si>
  <si>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</si>
  <si>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</si>
  <si>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</si>
  <si>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</si>
  <si>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</si>
  <si>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</si>
  <si>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</si>
  <si>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</si>
  <si>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</si>
  <si>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</si>
  <si>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</si>
  <si>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</si>
  <si>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</si>
  <si>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</si>
  <si>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</si>
  <si>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</si>
  <si>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</si>
  <si>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</si>
  <si>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</si>
  <si>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</si>
  <si>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</si>
  <si>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</si>
  <si>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</si>
  <si>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</si>
  <si>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</si>
  <si>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</si>
  <si>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</si>
  <si>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</si>
  <si>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</si>
  <si>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</si>
  <si>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</si>
  <si>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</si>
  <si>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</si>
  <si>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</si>
  <si>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</si>
  <si>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</si>
  <si>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</si>
  <si>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</si>
  <si>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</si>
  <si>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</si>
  <si>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</si>
  <si>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</si>
  <si>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</si>
  <si>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</si>
  <si>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</si>
  <si>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</si>
  <si>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</si>
  <si>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</si>
  <si>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</si>
  <si>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</si>
  <si>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</si>
  <si>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</si>
  <si>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</si>
  <si>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</si>
  <si>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</si>
  <si>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</si>
  <si>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</si>
  <si>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</si>
  <si>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</si>
  <si>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</si>
  <si>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</si>
  <si>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</si>
  <si>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</si>
  <si>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</si>
  <si>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</si>
  <si>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</si>
  <si>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</si>
  <si>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</si>
  <si>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</si>
  <si>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</si>
  <si>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</si>
  <si>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</si>
  <si>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</si>
  <si>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</si>
  <si>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</si>
  <si>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</si>
  <si>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</si>
  <si>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</si>
  <si>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</si>
  <si>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</si>
  <si>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</si>
  <si>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</si>
  <si>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</si>
  <si>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</si>
  <si>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</si>
  <si>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</si>
  <si>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</si>
  <si>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</si>
  <si>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</si>
  <si>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</si>
  <si>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</si>
  <si>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</si>
  <si>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</si>
  <si>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</si>
  <si>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</si>
  <si>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</si>
  <si>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</si>
  <si>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</si>
  <si>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</si>
  <si>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</si>
  <si>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</si>
  <si>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</si>
  <si>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</si>
  <si>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</si>
  <si>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</si>
  <si>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</si>
  <si>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</si>
  <si>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</si>
  <si>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</si>
  <si>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</si>
  <si>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</si>
  <si>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</si>
  <si>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</si>
  <si>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</si>
  <si>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</si>
  <si>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</si>
  <si>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</si>
  <si>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</si>
  <si>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</si>
  <si>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</si>
  <si>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</si>
  <si>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</si>
  <si>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</si>
  <si>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</si>
  <si>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</si>
  <si>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</si>
  <si>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</si>
  <si>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</si>
  <si>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</si>
  <si>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</si>
  <si>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</si>
  <si>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</si>
  <si>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</si>
  <si>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</si>
  <si>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</si>
  <si>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</si>
  <si>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</si>
  <si>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</si>
  <si>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</si>
  <si>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</si>
  <si>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</si>
  <si>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</si>
  <si>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</si>
  <si>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</si>
  <si>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</si>
  <si>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</si>
  <si>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</si>
  <si>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</si>
  <si>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</si>
  <si>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</si>
  <si>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</si>
  <si>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</si>
  <si>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</si>
  <si>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</si>
  <si>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</si>
  <si>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</si>
  <si>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</si>
  <si>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</si>
  <si>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</si>
  <si>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</si>
  <si>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</si>
  <si>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</si>
  <si>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</si>
  <si>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</si>
  <si>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</si>
  <si>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</si>
  <si>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</si>
  <si>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</si>
  <si>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</si>
  <si>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</si>
  <si>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</si>
  <si>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</si>
  <si>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</si>
  <si>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</si>
  <si>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</si>
  <si>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</si>
  <si>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</si>
  <si>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</si>
  <si>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</si>
  <si>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</si>
  <si>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</si>
  <si>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</si>
  <si>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</si>
  <si>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</si>
  <si>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</si>
  <si>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</si>
  <si>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</si>
  <si>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</si>
  <si>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</si>
  <si>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</si>
  <si>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</si>
  <si>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</si>
  <si>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</si>
  <si>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</si>
  <si>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</si>
  <si>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</si>
  <si>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</si>
  <si>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</si>
  <si>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</si>
  <si>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</si>
  <si>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</si>
  <si>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</si>
  <si>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</si>
  <si>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</si>
  <si>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</si>
  <si>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</si>
  <si>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</si>
  <si>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</si>
  <si>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</si>
  <si>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</si>
  <si>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</si>
  <si>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</si>
  <si>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</si>
  <si>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</si>
  <si>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</si>
  <si>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</si>
  <si>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</si>
  <si>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</si>
  <si>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</si>
  <si>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</si>
  <si>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</si>
  <si>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</si>
  <si>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</si>
  <si>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</si>
  <si>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</si>
  <si>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</si>
  <si>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</si>
  <si>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</si>
  <si>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</si>
  <si>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</si>
  <si>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</si>
  <si>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</si>
  <si>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</si>
  <si>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</si>
  <si>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</si>
  <si>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</si>
  <si>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</si>
  <si>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</si>
  <si>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</si>
  <si>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</si>
  <si>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</si>
  <si>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</si>
  <si>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</si>
  <si>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</si>
  <si>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</si>
  <si>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</si>
  <si>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</si>
  <si>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</si>
  <si>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</si>
  <si>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</si>
  <si>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</si>
  <si>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</si>
  <si>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</si>
  <si>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</si>
  <si>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</si>
  <si>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</si>
  <si>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</si>
  <si>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</si>
  <si>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</si>
  <si>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</si>
  <si>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</si>
  <si>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</si>
  <si>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</si>
  <si>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</si>
  <si>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</si>
  <si>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</si>
  <si>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</si>
  <si>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</si>
  <si>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</si>
  <si>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</si>
  <si>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</si>
  <si>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</si>
  <si>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</si>
  <si>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</si>
  <si>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</si>
  <si>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</si>
  <si>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</si>
  <si>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</si>
  <si>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</si>
  <si>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</si>
  <si>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</si>
  <si>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</si>
  <si>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</si>
  <si>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</si>
  <si>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</si>
  <si>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</si>
  <si>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</si>
  <si>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</si>
  <si>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</si>
  <si>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</si>
  <si>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</si>
  <si>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</si>
  <si>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</si>
  <si>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</si>
  <si>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</si>
  <si>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</si>
  <si>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</si>
  <si>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</si>
  <si>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</si>
  <si>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</si>
  <si>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</si>
  <si>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</si>
  <si>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</si>
  <si>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</si>
  <si>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</si>
  <si>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</si>
  <si>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</si>
  <si>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</si>
  <si>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</si>
  <si>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</si>
  <si>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</si>
  <si>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</si>
  <si>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</si>
  <si>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</si>
  <si>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</si>
  <si>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</si>
  <si>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</si>
  <si>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</si>
  <si>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</si>
  <si>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</si>
  <si>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</si>
  <si>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</si>
  <si>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</si>
  <si>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</si>
  <si>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</si>
  <si>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</si>
  <si>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</si>
  <si>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</si>
  <si>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</si>
  <si>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</si>
  <si>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</si>
  <si>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</si>
  <si>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</si>
  <si>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</si>
  <si>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</si>
  <si>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</si>
  <si>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</si>
  <si>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</si>
  <si>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</si>
  <si>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</si>
  <si>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</si>
  <si>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</si>
  <si>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</si>
  <si>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</si>
  <si>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</si>
  <si>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</si>
  <si>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</si>
  <si>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</si>
  <si>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</si>
  <si>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</si>
  <si>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</si>
  <si>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</si>
  <si>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</si>
  <si>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</si>
  <si>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</si>
  <si>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</si>
  <si>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</si>
  <si>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</si>
  <si>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</si>
  <si>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</si>
  <si>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</si>
  <si>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</si>
  <si>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</si>
  <si>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</si>
  <si>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</si>
  <si>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</si>
  <si>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</si>
  <si>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</si>
  <si>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</si>
  <si>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</si>
  <si>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</si>
  <si>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</si>
  <si>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</si>
  <si>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</si>
  <si>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</si>
  <si>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</si>
  <si>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</si>
  <si>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</si>
  <si>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</si>
  <si>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</si>
  <si>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</si>
  <si>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</si>
  <si>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</si>
  <si>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</si>
  <si>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</si>
  <si>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</si>
  <si>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</si>
  <si>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</si>
  <si>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</si>
  <si>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</si>
  <si>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</si>
  <si>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</si>
  <si>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</si>
  <si>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</si>
  <si>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</si>
  <si>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</si>
  <si>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</si>
  <si>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</si>
  <si>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</si>
  <si>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</si>
  <si>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</si>
  <si>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</si>
  <si>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</si>
  <si>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</si>
  <si>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</si>
  <si>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</si>
  <si>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</si>
  <si>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</si>
  <si>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</si>
  <si>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</si>
  <si>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</si>
  <si>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</si>
  <si>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</si>
  <si>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</si>
  <si>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</si>
  <si>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</si>
  <si>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</si>
  <si>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</si>
  <si>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</si>
  <si>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</si>
  <si>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</si>
  <si>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</si>
  <si>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</si>
  <si>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</si>
  <si>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</si>
  <si>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</si>
  <si>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</si>
  <si>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</si>
  <si>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</si>
  <si>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</si>
  <si>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</si>
  <si>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</si>
  <si>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</si>
  <si>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</si>
  <si>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</si>
  <si>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</si>
  <si>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</si>
  <si>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</si>
  <si>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</si>
  <si>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</si>
  <si>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</si>
  <si>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</si>
  <si>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</si>
  <si>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</si>
  <si>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</si>
  <si>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</si>
  <si>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</si>
  <si>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</si>
  <si>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</si>
  <si>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</si>
  <si>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</si>
  <si>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</si>
  <si>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</si>
  <si>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</si>
  <si>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</si>
  <si>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</si>
  <si>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</si>
  <si>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</si>
  <si>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</si>
  <si>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</si>
  <si>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</si>
  <si>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</si>
  <si>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</si>
  <si>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</si>
  <si>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</si>
  <si>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</si>
  <si>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</si>
  <si>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</si>
  <si>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</si>
  <si>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</si>
  <si>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</si>
  <si>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</si>
  <si>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</si>
  <si>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</si>
  <si>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</si>
  <si>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</si>
  <si>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</si>
  <si>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</si>
  <si>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</si>
  <si>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</si>
  <si>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</si>
  <si>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</si>
  <si>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</si>
  <si>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</si>
  <si>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</si>
  <si>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</si>
  <si>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</si>
  <si>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</si>
  <si>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</si>
  <si>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</si>
  <si>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</si>
  <si>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</si>
  <si>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</si>
  <si>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</si>
  <si>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</si>
  <si>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</si>
  <si>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</si>
  <si>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</si>
  <si>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</si>
  <si>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</si>
  <si>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</si>
  <si>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</si>
  <si>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</si>
  <si>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</si>
  <si>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</si>
  <si>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</si>
  <si>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</si>
  <si>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</si>
  <si>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</si>
  <si>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</si>
  <si>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</si>
  <si>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</si>
  <si>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</si>
  <si>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</si>
  <si>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</si>
  <si>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</si>
  <si>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</si>
  <si>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</si>
  <si>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</si>
  <si>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</si>
  <si>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</si>
  <si>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</si>
  <si>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</si>
  <si>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</si>
  <si>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</si>
  <si>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</si>
  <si>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</si>
  <si>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</si>
  <si>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</si>
  <si>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</si>
  <si>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</si>
  <si>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</si>
  <si>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</si>
  <si>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</si>
  <si>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</si>
  <si>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</si>
  <si>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</si>
  <si>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</si>
  <si>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</si>
  <si>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</si>
  <si>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</si>
  <si>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</si>
  <si>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</si>
  <si>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</si>
  <si>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</si>
  <si>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</si>
  <si>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</si>
  <si>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</si>
  <si>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</si>
  <si>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</si>
  <si>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</si>
  <si>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</si>
  <si>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</si>
  <si>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</si>
  <si>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</si>
  <si>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</si>
  <si>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</si>
  <si>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</si>
  <si>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</si>
  <si>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</si>
  <si>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</si>
  <si>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</si>
  <si>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</si>
  <si>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</si>
  <si>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</si>
  <si>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</si>
  <si>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</si>
  <si>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</si>
  <si>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</si>
  <si>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</si>
  <si>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</si>
  <si>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</si>
  <si>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</si>
  <si>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</si>
  <si>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</si>
  <si>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</si>
  <si>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</si>
  <si>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</si>
  <si>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</si>
  <si>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</si>
  <si>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</si>
  <si>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</si>
  <si>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</si>
  <si>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</si>
  <si>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</si>
  <si>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</si>
  <si>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</si>
  <si>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</si>
  <si>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</si>
  <si>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</si>
  <si>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</si>
  <si>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</si>
  <si>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</si>
  <si>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</si>
  <si>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</si>
  <si>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</si>
  <si>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</si>
  <si>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</si>
  <si>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</si>
  <si>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</si>
  <si>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</si>
  <si>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</si>
  <si>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</si>
  <si>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</si>
  <si>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</si>
  <si>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</si>
  <si>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</si>
  <si>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</si>
  <si>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</si>
  <si>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</si>
  <si>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</si>
  <si>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</si>
  <si>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</si>
  <si>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</si>
  <si>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</si>
  <si>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</si>
  <si>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</si>
  <si>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</si>
  <si>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</si>
  <si>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</si>
  <si>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</si>
  <si>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</si>
  <si>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</si>
  <si>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</si>
  <si>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</si>
  <si>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</si>
  <si>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</si>
  <si>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</si>
  <si>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</si>
  <si>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</si>
  <si>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</si>
  <si>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</si>
  <si>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</si>
  <si>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</si>
  <si>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</si>
  <si>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</si>
  <si>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</si>
  <si>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</si>
  <si>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</si>
  <si>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</si>
  <si>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</si>
  <si>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</si>
  <si>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</si>
  <si>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</si>
  <si>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</si>
  <si>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</si>
  <si>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</si>
  <si>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</si>
  <si>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</si>
  <si>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</si>
  <si>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</si>
  <si>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</si>
  <si>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</si>
  <si>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</si>
  <si>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</si>
  <si>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</si>
  <si>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</si>
  <si>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</si>
  <si>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</si>
  <si>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</si>
  <si>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</si>
  <si>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</si>
  <si>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</si>
  <si>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</si>
  <si>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</si>
  <si>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</si>
  <si>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</si>
  <si>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</si>
  <si>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</si>
  <si>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</si>
  <si>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</si>
  <si>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</si>
  <si>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</si>
  <si>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</si>
  <si>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</si>
  <si>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</si>
  <si>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</si>
  <si>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</si>
  <si>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</si>
  <si>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</si>
  <si>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</si>
  <si>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</si>
  <si>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</si>
  <si>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</si>
  <si>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</si>
  <si>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</si>
  <si>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</si>
  <si>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</si>
  <si>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</si>
  <si>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</si>
  <si>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</si>
  <si>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</si>
  <si>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</si>
  <si>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</si>
  <si>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</si>
  <si>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</si>
  <si>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</si>
  <si>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</si>
  <si>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</si>
  <si>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</si>
  <si>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</si>
  <si>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</si>
  <si>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</si>
  <si>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</si>
  <si>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</si>
  <si>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</si>
  <si>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</si>
  <si>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</si>
  <si>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</si>
  <si>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</si>
  <si>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</si>
  <si>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</si>
  <si>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</si>
  <si>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</si>
  <si>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</si>
  <si>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</si>
  <si>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</si>
  <si>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</si>
  <si>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</si>
  <si>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</si>
  <si>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</si>
  <si>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</si>
  <si>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</si>
  <si>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</si>
  <si>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</si>
  <si>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</si>
  <si>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</si>
  <si>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</si>
  <si>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</si>
  <si>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</si>
  <si>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</si>
  <si>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</si>
  <si>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</si>
  <si>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</si>
  <si>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</si>
  <si>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</si>
  <si>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</si>
  <si>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</si>
  <si>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</si>
  <si>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</si>
  <si>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</si>
  <si>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</si>
  <si>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</si>
  <si>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</si>
  <si>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</si>
  <si>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</si>
  <si>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</si>
  <si>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</si>
  <si>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</si>
  <si>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</si>
  <si>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</si>
  <si>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</si>
  <si>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</si>
  <si>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</si>
  <si>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</si>
  <si>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</si>
  <si>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</si>
  <si>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</si>
  <si>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</si>
  <si>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</si>
  <si>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</si>
  <si>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</si>
  <si>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</si>
  <si>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</si>
  <si>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</si>
  <si>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</si>
  <si>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</si>
  <si>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</si>
  <si>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</si>
  <si>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</si>
  <si>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</si>
  <si>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</si>
  <si>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</si>
  <si>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</si>
  <si>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</si>
  <si>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</si>
  <si>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</si>
  <si>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</si>
  <si>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</si>
  <si>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</si>
  <si>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</si>
  <si>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</si>
  <si>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</si>
  <si>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</si>
  <si>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</si>
  <si>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</si>
  <si>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</si>
  <si>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</si>
  <si>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</si>
  <si>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</si>
  <si>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</si>
  <si>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</si>
  <si>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</si>
  <si>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</si>
  <si>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</si>
  <si>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</si>
  <si>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</si>
  <si>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</si>
  <si>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</si>
  <si>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</si>
  <si>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</si>
  <si>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</si>
  <si>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</si>
  <si>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</si>
  <si>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</si>
  <si>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</si>
  <si>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</si>
  <si>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</si>
  <si>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</si>
  <si>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</si>
  <si>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</si>
  <si>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</si>
  <si>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</si>
  <si>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</si>
  <si>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</si>
  <si>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</si>
  <si>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</si>
  <si>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</si>
  <si>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</si>
  <si>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</si>
  <si>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</si>
  <si>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</si>
  <si>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</si>
  <si>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</si>
  <si>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</si>
  <si>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</si>
  <si>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</si>
  <si>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</si>
  <si>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</si>
  <si>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</si>
  <si>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</si>
  <si>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</si>
  <si>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</si>
  <si>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</si>
  <si>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</si>
  <si>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</si>
  <si>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</si>
  <si>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</si>
  <si>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</si>
  <si>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</si>
  <si>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</si>
  <si>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</si>
  <si>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</si>
  <si>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</si>
  <si>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</si>
  <si>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</si>
  <si>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</si>
  <si>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</si>
  <si>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</si>
  <si>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</si>
  <si>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</si>
  <si>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</si>
  <si>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</si>
  <si>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</si>
  <si>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</si>
  <si>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</si>
  <si>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</si>
  <si>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</si>
  <si>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</si>
  <si>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</si>
  <si>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</si>
  <si>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</si>
  <si>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</si>
  <si>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</si>
  <si>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</si>
  <si>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</si>
  <si>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</si>
  <si>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</si>
  <si>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</si>
  <si>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</si>
  <si>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</si>
  <si>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</si>
  <si>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</si>
  <si>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</si>
  <si>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</si>
  <si>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</si>
  <si>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</si>
  <si>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</si>
  <si>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</si>
  <si>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</si>
  <si>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</si>
  <si>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</si>
  <si>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</si>
  <si>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</si>
  <si>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</si>
  <si>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</si>
  <si>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</si>
  <si>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</si>
  <si>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</si>
  <si>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</si>
  <si>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</si>
  <si>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</si>
  <si>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</si>
  <si>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</si>
  <si>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</si>
  <si>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</si>
  <si>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</si>
  <si>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</si>
  <si>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</si>
  <si>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</si>
  <si>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</si>
  <si>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</si>
  <si>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</si>
  <si>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</si>
  <si>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</si>
  <si>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</si>
  <si>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</si>
  <si>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</si>
  <si>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</si>
  <si>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</si>
  <si>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</si>
  <si>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</si>
  <si>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</si>
  <si>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</si>
  <si>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</si>
  <si>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</si>
  <si>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</si>
  <si>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</si>
  <si>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</si>
  <si>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</si>
  <si>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</si>
  <si>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</si>
  <si>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</si>
  <si>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</si>
  <si>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</si>
  <si>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</si>
  <si>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</si>
  <si>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</si>
  <si>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</si>
  <si>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</si>
  <si>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</si>
  <si>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</si>
  <si>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</si>
  <si>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</si>
  <si>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</si>
  <si>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</si>
  <si>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</si>
  <si>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</si>
  <si>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</si>
  <si>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</si>
  <si>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</si>
  <si>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</si>
  <si>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</si>
  <si>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</si>
  <si>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</si>
  <si>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</si>
  <si>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</si>
  <si>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</si>
  <si>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</si>
  <si>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</si>
  <si>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</si>
  <si>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</si>
  <si>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</si>
  <si>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</si>
  <si>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</si>
  <si>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</si>
  <si>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</si>
  <si>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</si>
  <si>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</si>
  <si>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</si>
  <si>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</si>
  <si>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</si>
  <si>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</si>
  <si>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</si>
  <si>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</si>
  <si>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</si>
  <si>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</si>
  <si>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</si>
  <si>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</si>
  <si>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</si>
  <si>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</si>
  <si>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</si>
  <si>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</si>
  <si>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</si>
  <si>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</si>
  <si>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</si>
  <si>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</si>
  <si>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</si>
  <si>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</si>
  <si>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</si>
  <si>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</si>
  <si>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</si>
  <si>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</si>
  <si>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</si>
  <si>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</si>
  <si>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</si>
  <si>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</si>
  <si>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</si>
  <si>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</si>
  <si>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</si>
  <si>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</si>
  <si>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</si>
  <si>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</si>
  <si>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</si>
  <si>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</si>
  <si>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</si>
  <si>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</si>
  <si>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</si>
  <si>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</si>
  <si>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</si>
  <si>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</si>
  <si>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</si>
  <si>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</si>
  <si>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</si>
  <si>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</si>
  <si>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</si>
  <si>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</si>
  <si>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</si>
  <si>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</si>
  <si>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</si>
  <si>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</si>
  <si>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</si>
  <si>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</si>
  <si>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</si>
  <si>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</si>
  <si>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</si>
  <si>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</si>
  <si>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</si>
  <si>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</si>
  <si>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</si>
  <si>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</si>
  <si>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</si>
  <si>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</si>
  <si>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</si>
  <si>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</si>
  <si>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</si>
  <si>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</si>
  <si>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</si>
  <si>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</si>
  <si>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</si>
  <si>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</si>
  <si>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</si>
  <si>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</si>
  <si>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</si>
  <si>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</si>
  <si>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</si>
  <si>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</si>
  <si>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</si>
  <si>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</si>
  <si>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</si>
  <si>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</si>
  <si>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</si>
  <si>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</si>
  <si>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</si>
  <si>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</si>
  <si>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</si>
  <si>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</si>
  <si>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</si>
  <si>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</si>
  <si>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</si>
  <si>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</si>
  <si>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</si>
  <si>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</si>
  <si>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</si>
  <si>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</si>
  <si>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</si>
  <si>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</si>
  <si>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</si>
  <si>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</si>
  <si>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</si>
  <si>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</si>
  <si>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</si>
  <si>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</si>
  <si>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</si>
  <si>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</si>
  <si>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</si>
  <si>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</si>
  <si>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</si>
  <si>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</si>
  <si>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</si>
  <si>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</si>
  <si>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</si>
  <si>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</si>
  <si>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</si>
  <si>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</si>
  <si>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</si>
  <si>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</si>
  <si>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</si>
  <si>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</si>
  <si>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</si>
  <si>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</si>
  <si>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</si>
  <si>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</si>
  <si>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</si>
  <si>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</si>
  <si>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</si>
  <si>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</si>
  <si>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</si>
  <si>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</si>
  <si>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</si>
  <si>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</si>
  <si>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</si>
  <si>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</si>
  <si>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</si>
  <si>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</si>
  <si>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</si>
  <si>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</si>
  <si>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</si>
  <si>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</si>
  <si>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</si>
  <si>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</si>
  <si>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</si>
  <si>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</si>
  <si>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</si>
  <si>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</si>
  <si>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</si>
  <si>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</si>
  <si>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</si>
  <si>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</si>
  <si>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</si>
  <si>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</si>
  <si>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</si>
  <si>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</si>
  <si>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</si>
  <si>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</si>
  <si>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</si>
  <si>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</si>
  <si>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</si>
  <si>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</si>
  <si>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</si>
  <si>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</si>
  <si>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</si>
  <si>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</si>
  <si>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</si>
  <si>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</si>
  <si>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</si>
  <si>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</si>
  <si>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</si>
  <si>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</si>
  <si>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</si>
  <si>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</si>
  <si>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</si>
  <si>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</si>
  <si>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</si>
  <si>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</si>
  <si>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</si>
  <si>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</si>
  <si>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</si>
  <si>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</si>
  <si>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</si>
  <si>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</si>
  <si>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</si>
  <si>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</si>
  <si>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</si>
  <si>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</si>
  <si>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</si>
  <si>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</si>
  <si>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</si>
  <si>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</si>
  <si>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</si>
  <si>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</si>
  <si>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</si>
  <si>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</si>
  <si>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</si>
  <si>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</si>
  <si>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</si>
  <si>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</si>
  <si>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</si>
  <si>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</si>
  <si>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</si>
  <si>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</si>
  <si>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</si>
  <si>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</si>
  <si>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</si>
  <si>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</si>
  <si>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</si>
  <si>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</si>
  <si>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</si>
  <si>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</si>
  <si>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</si>
  <si>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</si>
  <si>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</si>
  <si>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</si>
  <si>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</si>
  <si>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</si>
  <si>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</si>
  <si>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</si>
  <si>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</si>
  <si>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</si>
  <si>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</si>
  <si>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</si>
  <si>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</si>
  <si>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</si>
  <si>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</si>
  <si>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</si>
  <si>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</si>
  <si>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</si>
  <si>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</si>
  <si>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</si>
  <si>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</si>
  <si>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</si>
  <si>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</si>
  <si>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</si>
  <si>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</si>
  <si>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</si>
  <si>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</si>
  <si>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</si>
  <si>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</si>
  <si>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</si>
  <si>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</si>
  <si>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</si>
  <si>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</si>
  <si>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</si>
  <si>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</si>
  <si>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</si>
  <si>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</si>
  <si>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</si>
  <si>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</si>
  <si>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</si>
  <si>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</si>
  <si>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</si>
  <si>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</si>
  <si>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</si>
  <si>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</si>
  <si>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</si>
  <si>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</si>
  <si>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</si>
  <si>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</si>
  <si>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</si>
  <si>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</si>
  <si>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</si>
  <si>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</si>
  <si>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</si>
  <si>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</si>
  <si>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</si>
  <si>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</si>
  <si>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</si>
  <si>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</si>
  <si>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</si>
  <si>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</si>
  <si>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</si>
  <si>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</si>
  <si>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</si>
  <si>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</si>
  <si>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</si>
  <si>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</si>
  <si>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</si>
  <si>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</si>
  <si>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</si>
  <si>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</si>
  <si>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</si>
  <si>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</si>
  <si>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</si>
  <si>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</si>
  <si>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</si>
  <si>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</si>
  <si>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</si>
  <si>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</si>
  <si>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</si>
  <si>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</si>
  <si>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</si>
  <si>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</si>
  <si>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</si>
  <si>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</si>
  <si>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</si>
  <si>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</si>
  <si>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</si>
  <si>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</si>
  <si>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</si>
  <si>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</si>
  <si>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</si>
  <si>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</si>
  <si>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</si>
  <si>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</si>
  <si>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</si>
  <si>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</si>
  <si>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</si>
  <si>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</si>
  <si>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</si>
  <si>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</si>
  <si>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</si>
  <si>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</si>
  <si>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</si>
  <si>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</si>
  <si>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</si>
  <si>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</si>
  <si>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</si>
  <si>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</si>
  <si>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</si>
  <si>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</si>
  <si>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</si>
  <si>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</si>
  <si>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</si>
  <si>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</si>
  <si>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</si>
  <si>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</si>
  <si>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</si>
  <si>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</si>
  <si>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</si>
  <si>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</si>
  <si>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</si>
  <si>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</si>
  <si>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</si>
  <si>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</si>
  <si>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</si>
  <si>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</si>
  <si>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</si>
  <si>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</si>
  <si>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</si>
  <si>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</si>
  <si>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</si>
  <si>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</si>
  <si>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</si>
  <si>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</si>
  <si>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</si>
  <si>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</si>
  <si>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</si>
  <si>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</si>
  <si>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</si>
  <si>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</si>
  <si>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</si>
  <si>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</si>
  <si>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</si>
  <si>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</si>
  <si>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</si>
  <si>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</si>
  <si>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</si>
  <si>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</si>
  <si>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</si>
  <si>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</si>
  <si>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</si>
  <si>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</si>
  <si>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</si>
  <si>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</si>
  <si>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</si>
  <si>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</si>
  <si>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</si>
  <si>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</si>
  <si>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</si>
  <si>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</si>
  <si>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</si>
  <si>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</si>
  <si>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</si>
  <si>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</si>
  <si>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</si>
  <si>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</si>
  <si>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</si>
  <si>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</si>
  <si>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</si>
  <si>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</si>
  <si>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</si>
  <si>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</si>
  <si>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</si>
  <si>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</si>
  <si>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</si>
  <si>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</si>
  <si>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</si>
  <si>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</si>
  <si>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</si>
  <si>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</si>
  <si>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</si>
  <si>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</si>
  <si>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</si>
  <si>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</si>
  <si>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</si>
  <si>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</si>
  <si>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</si>
  <si>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</si>
  <si>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</si>
  <si>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</si>
  <si>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</si>
  <si>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</si>
  <si>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</si>
  <si>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</si>
  <si>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</si>
  <si>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</si>
  <si>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</si>
  <si>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</si>
  <si>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</si>
  <si>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</si>
  <si>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</si>
  <si>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</si>
  <si>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</si>
  <si>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</si>
  <si>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</si>
  <si>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</si>
  <si>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</si>
  <si>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</si>
  <si>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</si>
  <si>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</si>
  <si>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</si>
  <si>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</si>
  <si>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</si>
  <si>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</si>
  <si>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</si>
  <si>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</si>
  <si>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</si>
  <si>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</si>
  <si>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</si>
  <si>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</si>
  <si>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</si>
  <si>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</si>
  <si>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</si>
  <si>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</si>
  <si>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</si>
  <si>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</si>
  <si>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</si>
  <si>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</si>
  <si>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</si>
  <si>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</si>
  <si>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</si>
  <si>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</si>
  <si>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</si>
  <si>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</si>
  <si>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</si>
  <si>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</si>
  <si>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</si>
  <si>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</si>
  <si>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</si>
  <si>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</si>
  <si>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</si>
  <si>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</si>
  <si>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</si>
  <si>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</si>
  <si>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</si>
  <si>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</si>
  <si>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</si>
  <si>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</si>
  <si>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</si>
  <si>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</si>
  <si>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</si>
  <si>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</si>
  <si>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</si>
  <si>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</si>
  <si>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</si>
  <si>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</si>
  <si>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</si>
  <si>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</si>
  <si>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</si>
  <si>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</si>
  <si>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</si>
  <si>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</si>
  <si>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</si>
  <si>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</si>
  <si>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</si>
  <si>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</si>
  <si>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</si>
  <si>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</si>
  <si>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</si>
  <si>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</si>
  <si>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</si>
  <si>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</si>
  <si>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</si>
  <si>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</si>
  <si>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</si>
  <si>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</si>
  <si>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</si>
  <si>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</si>
  <si>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</si>
  <si>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</si>
  <si>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</si>
  <si>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</si>
  <si>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</si>
  <si>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</si>
  <si>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</si>
  <si>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</si>
  <si>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</si>
  <si>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</si>
  <si>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</si>
  <si>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</si>
  <si>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</si>
  <si>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</si>
  <si>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</si>
  <si>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</si>
  <si>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</si>
  <si>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</si>
  <si>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</si>
  <si>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</si>
  <si>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</si>
  <si>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</si>
  <si>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</si>
  <si>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</si>
  <si>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</si>
  <si>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</si>
  <si>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</si>
  <si>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</si>
  <si>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</si>
  <si>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</si>
  <si>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</si>
  <si>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</si>
  <si>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</si>
  <si>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</si>
  <si>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</si>
  <si>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</si>
  <si>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</si>
  <si>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</si>
  <si>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</si>
  <si>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</si>
  <si>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</si>
  <si>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</si>
  <si>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</si>
  <si>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</si>
  <si>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</si>
  <si>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</si>
  <si>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</si>
  <si>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</si>
  <si>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</si>
  <si>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</si>
  <si>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</si>
  <si>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</si>
  <si>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</si>
  <si>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</si>
  <si>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</si>
  <si>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</si>
  <si>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</si>
  <si>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</si>
  <si>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</si>
  <si>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</si>
  <si>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</si>
  <si>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</si>
  <si>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</si>
  <si>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</si>
  <si>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</si>
  <si>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</si>
  <si>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</si>
  <si>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</si>
  <si>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</si>
  <si>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</si>
  <si>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</si>
  <si>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</si>
  <si>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</si>
  <si>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</si>
  <si>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</si>
  <si>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</si>
  <si>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</si>
  <si>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</si>
  <si>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</si>
  <si>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</si>
  <si>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</si>
  <si>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</si>
  <si>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</si>
  <si>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</si>
  <si>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</si>
  <si>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</si>
  <si>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</si>
  <si>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</si>
  <si>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</si>
  <si>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</si>
  <si>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</si>
  <si>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</si>
  <si>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</si>
  <si>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</si>
  <si>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</si>
  <si>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</si>
  <si>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</si>
  <si>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</si>
  <si>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</si>
  <si>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</si>
  <si>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</si>
  <si>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</si>
  <si>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</si>
  <si>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</si>
  <si>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</si>
  <si>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</si>
  <si>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</si>
  <si>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</si>
  <si>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</si>
  <si>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</si>
  <si>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</si>
  <si>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</si>
  <si>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</si>
  <si>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</si>
  <si>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</si>
  <si>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</si>
  <si>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</si>
  <si>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</si>
  <si>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</si>
  <si>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</si>
  <si>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</si>
  <si>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</si>
  <si>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</si>
  <si>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</si>
  <si>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</si>
  <si>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</si>
  <si>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</si>
  <si>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</si>
  <si>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</si>
  <si>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</si>
  <si>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</si>
  <si>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</si>
  <si>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</si>
  <si>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</si>
  <si>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</si>
  <si>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</si>
  <si>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</si>
  <si>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</si>
  <si>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</si>
  <si>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</si>
  <si>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</si>
  <si>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</si>
  <si>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</si>
  <si>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</si>
  <si>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</si>
  <si>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</si>
  <si>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</si>
  <si>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</si>
  <si>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</si>
  <si>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</si>
  <si>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</si>
  <si>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</si>
  <si>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</si>
  <si>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</si>
  <si>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</si>
  <si>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</si>
  <si>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</si>
  <si>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</si>
  <si>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</si>
  <si>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</si>
  <si>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</si>
  <si>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</si>
  <si>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</si>
  <si>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</si>
  <si>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</si>
  <si>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</si>
  <si>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</si>
  <si>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</si>
  <si>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</si>
  <si>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</si>
  <si>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</si>
  <si>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</si>
  <si>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</si>
  <si>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</si>
  <si>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</si>
  <si>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</si>
  <si>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</si>
  <si>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</si>
  <si>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</si>
  <si>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</si>
  <si>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</si>
  <si>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</si>
  <si>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</si>
  <si>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</si>
  <si>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</si>
  <si>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</si>
  <si>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</si>
  <si>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</si>
  <si>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</si>
  <si>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</si>
  <si>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</si>
  <si>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</si>
  <si>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</si>
  <si>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</si>
  <si>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</si>
  <si>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</si>
  <si>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</si>
  <si>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</si>
  <si>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</si>
  <si>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</si>
  <si>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</si>
  <si>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</si>
  <si>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</si>
  <si>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</si>
  <si>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</si>
  <si>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</si>
  <si>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</si>
  <si>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</si>
  <si>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</si>
  <si>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</si>
  <si>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</si>
  <si>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</si>
  <si>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</si>
  <si>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</si>
  <si>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</si>
  <si>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</si>
  <si>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</si>
  <si>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</si>
  <si>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</si>
  <si>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</si>
  <si>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</si>
  <si>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</si>
  <si>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</si>
  <si>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</si>
  <si>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</si>
  <si>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</si>
  <si>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</si>
  <si>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</si>
  <si>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</si>
  <si>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</si>
  <si>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</si>
  <si>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</si>
  <si>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</si>
  <si>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</si>
  <si>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</si>
  <si>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</si>
  <si>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</si>
  <si>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</si>
  <si>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</si>
  <si>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</si>
  <si>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</si>
  <si>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</si>
  <si>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</si>
  <si>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</si>
  <si>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</si>
  <si>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</si>
  <si>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</si>
  <si>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</si>
  <si>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</si>
  <si>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</si>
  <si>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</si>
  <si>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</si>
  <si>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</si>
  <si>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</si>
  <si>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</si>
  <si>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</si>
  <si>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</si>
  <si>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</si>
  <si>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</si>
  <si>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</si>
  <si>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</si>
  <si>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</si>
  <si>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</si>
  <si>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</si>
  <si>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</si>
  <si>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</si>
  <si>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</si>
  <si>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</si>
  <si>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</si>
  <si>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</si>
  <si>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</si>
  <si>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</si>
  <si>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</si>
  <si>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</si>
  <si>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</si>
  <si>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</si>
  <si>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</si>
  <si>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</si>
  <si>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</si>
  <si>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</si>
  <si>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</si>
  <si>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</si>
  <si>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</si>
  <si>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</si>
  <si>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</si>
  <si>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</si>
  <si>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</si>
  <si>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</si>
  <si>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</si>
  <si>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</si>
  <si>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</si>
  <si>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</si>
  <si>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</si>
  <si>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</si>
  <si>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</si>
  <si>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</si>
  <si>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</si>
  <si>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</si>
  <si>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</si>
  <si>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</si>
  <si>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</si>
  <si>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</si>
  <si>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</si>
  <si>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</si>
  <si>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</si>
  <si>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</si>
  <si>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</si>
  <si>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</si>
  <si>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</si>
  <si>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</si>
  <si>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</si>
  <si>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</si>
  <si>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</si>
  <si>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</si>
  <si>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</si>
  <si>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</si>
  <si>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</si>
  <si>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</si>
  <si>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</si>
  <si>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</si>
  <si>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</si>
  <si>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</si>
  <si>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</si>
  <si>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</si>
  <si>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</si>
  <si>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</si>
  <si>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</si>
  <si>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</si>
  <si>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</si>
  <si>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</si>
  <si>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</si>
  <si>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</si>
  <si>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</si>
  <si>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</si>
  <si>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</si>
  <si>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</si>
  <si>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</si>
  <si>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</si>
  <si>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</si>
  <si>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</si>
  <si>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</si>
  <si>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</si>
  <si>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</si>
  <si>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</si>
  <si>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</si>
  <si>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</si>
  <si>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</si>
  <si>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</si>
  <si>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</si>
  <si>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</si>
  <si>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</si>
  <si>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</si>
  <si>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</si>
  <si>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</si>
  <si>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</si>
  <si>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</si>
  <si>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</si>
  <si>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</si>
  <si>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</si>
  <si>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</si>
  <si>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</si>
  <si>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</si>
  <si>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</si>
  <si>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</si>
  <si>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</si>
  <si>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</si>
  <si>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</si>
  <si>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</si>
  <si>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</si>
  <si>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</si>
  <si>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</si>
  <si>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</si>
  <si>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</si>
  <si>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</si>
  <si>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</si>
  <si>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</si>
  <si>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</si>
  <si>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</si>
  <si>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</si>
  <si>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</si>
  <si>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</si>
  <si>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</si>
  <si>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</si>
  <si>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</si>
  <si>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</si>
  <si>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</si>
  <si>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</si>
  <si>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</si>
  <si>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</si>
  <si>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</si>
  <si>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</si>
  <si>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</si>
  <si>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</si>
  <si>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</si>
  <si>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</si>
  <si>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</si>
  <si>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</si>
  <si>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</si>
  <si>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</si>
  <si>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</si>
  <si>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</si>
  <si>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</si>
  <si>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</si>
  <si>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</si>
  <si>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</si>
  <si>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</si>
  <si>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</si>
  <si>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</si>
  <si>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</si>
  <si>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</si>
  <si>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</si>
  <si>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</si>
  <si>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</si>
  <si>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</si>
  <si>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</si>
  <si>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</si>
  <si>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</si>
  <si>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</si>
  <si>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</si>
  <si>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</si>
  <si>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</si>
  <si>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</si>
  <si>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</si>
  <si>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</si>
  <si>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</si>
  <si>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</si>
  <si>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</si>
  <si>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</si>
  <si>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</si>
  <si>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</si>
  <si>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</si>
  <si>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</si>
  <si>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</si>
  <si>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</si>
  <si>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</si>
  <si>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</si>
  <si>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</si>
  <si>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</si>
  <si>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</si>
  <si>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</si>
  <si>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</si>
  <si>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</si>
  <si>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</si>
  <si>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</si>
  <si>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</si>
  <si>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</si>
  <si>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</si>
  <si>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</si>
  <si>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</si>
  <si>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</si>
  <si>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</si>
  <si>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</si>
  <si>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</si>
  <si>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</si>
  <si>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</si>
  <si>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</si>
  <si>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</si>
  <si>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</si>
  <si>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</si>
  <si>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</si>
  <si>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</si>
  <si>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</si>
  <si>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</si>
  <si>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</si>
  <si>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</si>
  <si>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</si>
  <si>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</si>
  <si>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</si>
  <si>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</si>
  <si>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</si>
  <si>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</si>
  <si>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</si>
  <si>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</si>
  <si>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</si>
  <si>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</si>
  <si>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</si>
  <si>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</si>
  <si>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</si>
  <si>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</si>
  <si>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</si>
  <si>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</si>
  <si>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</si>
  <si>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</si>
  <si>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</si>
  <si>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</si>
  <si>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</si>
  <si>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</si>
  <si>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</si>
  <si>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</si>
  <si>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</si>
  <si>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</si>
  <si>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</si>
  <si>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</si>
  <si>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</si>
  <si>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</si>
  <si>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</si>
  <si>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</si>
  <si>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</si>
  <si>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</si>
  <si>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</si>
  <si>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</si>
  <si>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</si>
  <si>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</si>
  <si>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</si>
  <si>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</si>
  <si>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</si>
  <si>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</si>
  <si>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</si>
  <si>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</si>
  <si>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</si>
  <si>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</si>
  <si>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</si>
  <si>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</si>
  <si>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</si>
  <si>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</si>
  <si>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</si>
  <si>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</si>
  <si>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</si>
  <si>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</si>
  <si>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</si>
  <si>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</si>
  <si>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</si>
  <si>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</si>
  <si>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</si>
  <si>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</si>
  <si>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</si>
  <si>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</si>
  <si>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</si>
  <si>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</si>
  <si>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</si>
  <si>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</si>
  <si>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</si>
  <si>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</si>
  <si>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</si>
  <si>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</si>
  <si>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</si>
  <si>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</si>
  <si>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</si>
  <si>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</si>
  <si>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</si>
  <si>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</si>
  <si>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</si>
  <si>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</si>
  <si>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</si>
  <si>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</si>
  <si>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</si>
  <si>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</si>
  <si>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</si>
  <si>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</si>
  <si>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</si>
  <si>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</si>
  <si>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</si>
  <si>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</si>
  <si>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</si>
  <si>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</si>
  <si>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</si>
  <si>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</si>
  <si>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</si>
  <si>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</si>
  <si>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</si>
  <si>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</si>
  <si>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</si>
  <si>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</si>
  <si>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</si>
  <si>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</si>
  <si>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</si>
  <si>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</si>
  <si>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</si>
  <si>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</si>
  <si>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</si>
  <si>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</si>
  <si>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</si>
  <si>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</si>
  <si>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</si>
  <si>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</si>
  <si>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</si>
  <si>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</si>
  <si>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</si>
  <si>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</si>
  <si>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</si>
  <si>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</si>
  <si>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</si>
  <si>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</si>
  <si>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</si>
  <si>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</si>
  <si>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</si>
  <si>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</si>
  <si>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</si>
  <si>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</si>
  <si>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</si>
  <si>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</si>
  <si>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</si>
  <si>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</si>
  <si>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</si>
  <si>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</si>
  <si>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</si>
  <si>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</si>
  <si>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</si>
  <si>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</si>
  <si>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</si>
  <si>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</si>
  <si>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</si>
  <si>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</si>
  <si>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</si>
  <si>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</si>
  <si>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</si>
  <si>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</si>
  <si>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</si>
  <si>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</si>
  <si>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</si>
  <si>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</si>
  <si>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</si>
  <si>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</si>
  <si>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</si>
  <si>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</si>
  <si>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</si>
  <si>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</si>
  <si>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</si>
  <si>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</si>
  <si>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</si>
  <si>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</si>
  <si>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</si>
  <si>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</si>
  <si>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</si>
  <si>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</si>
  <si>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</si>
  <si>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</si>
  <si>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</si>
  <si>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</si>
  <si>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</si>
  <si>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</si>
  <si>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</si>
  <si>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</si>
  <si>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</si>
  <si>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</si>
  <si>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</si>
  <si>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</si>
  <si>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</si>
  <si>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</si>
  <si>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</si>
  <si>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</si>
  <si>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</si>
  <si>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</si>
  <si>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</si>
  <si>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</si>
  <si>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</si>
  <si>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</si>
  <si>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</si>
  <si>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</si>
  <si>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</si>
  <si>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</si>
  <si>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</si>
  <si>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</si>
  <si>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</si>
  <si>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</si>
  <si>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</si>
  <si>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</si>
  <si>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</si>
  <si>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</si>
  <si>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</si>
  <si>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</si>
  <si>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</si>
  <si>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</si>
  <si>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</si>
  <si>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</si>
  <si>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</si>
  <si>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</si>
  <si>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</si>
  <si>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</si>
  <si>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</si>
  <si>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</si>
  <si>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</si>
  <si>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</si>
  <si>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</si>
  <si>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</si>
  <si>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</si>
  <si>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</si>
  <si>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</si>
  <si>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</si>
  <si>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</si>
  <si>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</si>
  <si>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</si>
  <si>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</si>
  <si>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</si>
  <si>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</si>
  <si>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</si>
  <si>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</si>
  <si>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</si>
  <si>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</si>
  <si>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</si>
  <si>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</si>
  <si>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</si>
  <si>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</si>
  <si>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</si>
  <si>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</si>
  <si>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</si>
  <si>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</si>
  <si>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</si>
  <si>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</si>
  <si>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</si>
  <si>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</si>
  <si>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</si>
  <si>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</si>
  <si>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</si>
  <si>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</si>
  <si>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</si>
  <si>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</si>
  <si>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</si>
  <si>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</si>
  <si>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</si>
  <si>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</si>
  <si>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</si>
  <si>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</si>
  <si>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</si>
  <si>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</si>
  <si>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</si>
  <si>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</si>
  <si>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</si>
  <si>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</si>
  <si>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</si>
  <si>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</si>
  <si>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</si>
  <si>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</si>
  <si>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</si>
  <si>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</si>
  <si>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</si>
  <si>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</si>
  <si>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</si>
  <si>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</si>
  <si>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</si>
  <si>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</si>
  <si>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</si>
  <si>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</si>
  <si>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</si>
  <si>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</si>
  <si>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</si>
  <si>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</si>
  <si>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</si>
  <si>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</si>
  <si>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</si>
  <si>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</si>
  <si>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</si>
  <si>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</si>
  <si>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</si>
  <si>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</si>
  <si>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</si>
  <si>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</si>
  <si>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</si>
  <si>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</si>
  <si>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</si>
  <si>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</si>
  <si>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</si>
  <si>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</si>
  <si>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</si>
  <si>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</si>
  <si>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</si>
  <si>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</si>
  <si>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</si>
  <si>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</si>
  <si>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</si>
  <si>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</si>
  <si>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</si>
  <si>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</si>
  <si>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</si>
  <si>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</si>
  <si>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</si>
  <si>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</si>
  <si>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</si>
  <si>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</si>
  <si>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</si>
  <si>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</si>
  <si>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</si>
  <si>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</si>
  <si>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</si>
  <si>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</si>
  <si>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</si>
  <si>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</si>
  <si>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</si>
  <si>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</si>
  <si>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</si>
  <si>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</si>
  <si>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</si>
  <si>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</si>
  <si>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</si>
  <si>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</si>
  <si>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</si>
  <si>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</si>
  <si>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</si>
  <si>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</si>
  <si>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</si>
  <si>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</si>
  <si>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</si>
  <si>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</si>
  <si>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</si>
  <si>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</si>
  <si>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</si>
  <si>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</si>
  <si>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</si>
  <si>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</si>
  <si>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</si>
  <si>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</si>
  <si>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</si>
  <si>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</si>
  <si>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</si>
  <si>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</si>
  <si>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</si>
  <si>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</si>
  <si>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</si>
  <si>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</si>
  <si>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</si>
  <si>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</si>
  <si>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</si>
  <si>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</si>
  <si>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</si>
  <si>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</si>
  <si>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</si>
  <si>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</si>
  <si>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</si>
  <si>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</si>
  <si>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</si>
  <si>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</si>
  <si>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</si>
  <si>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</si>
  <si>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</si>
  <si>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</si>
  <si>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</si>
  <si>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</si>
  <si>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</si>
  <si>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</si>
  <si>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</si>
  <si>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</si>
  <si>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</si>
  <si>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</si>
  <si>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</si>
  <si>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</si>
  <si>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</si>
  <si>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</si>
  <si>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</si>
  <si>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</si>
  <si>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</si>
  <si>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</si>
  <si>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</si>
  <si>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</si>
  <si>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</si>
  <si>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</si>
  <si>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</si>
  <si>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</si>
  <si>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</si>
  <si>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</si>
  <si>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</si>
  <si>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</si>
  <si>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</si>
  <si>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</si>
  <si>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</si>
  <si>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</si>
  <si>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</si>
  <si>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</si>
  <si>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</si>
  <si>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</si>
  <si>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</si>
  <si>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</si>
  <si>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</si>
  <si>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</si>
  <si>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</si>
  <si>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</si>
  <si>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</si>
  <si>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</si>
  <si>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</si>
  <si>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</si>
  <si>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</si>
  <si>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</si>
  <si>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</si>
  <si>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</si>
  <si>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</si>
  <si>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</si>
  <si>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</si>
  <si>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</si>
  <si>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</si>
  <si>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</si>
  <si>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</si>
  <si>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</si>
  <si>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</si>
  <si>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</si>
  <si>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</si>
  <si>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</si>
  <si>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</si>
  <si>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</si>
  <si>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</si>
  <si>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</si>
  <si>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</si>
  <si>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</si>
  <si>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</si>
  <si>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</si>
  <si>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</si>
  <si>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</si>
  <si>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</si>
  <si>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</si>
  <si>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</si>
  <si>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</si>
  <si>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</si>
  <si>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</si>
  <si>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</si>
  <si>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</si>
  <si>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</si>
  <si>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</si>
  <si>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</si>
  <si>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</si>
  <si>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</si>
  <si>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</si>
  <si>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</si>
  <si>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</si>
  <si>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</si>
  <si>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</si>
  <si>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</si>
  <si>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</si>
  <si>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</si>
  <si>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</si>
  <si>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</si>
  <si>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</si>
  <si>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</si>
  <si>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</si>
  <si>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</si>
  <si>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</si>
  <si>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</si>
  <si>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</si>
  <si>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</si>
  <si>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</si>
  <si>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</si>
  <si>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</si>
  <si>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</si>
  <si>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</si>
  <si>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</si>
  <si>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</si>
  <si>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</si>
  <si>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</si>
  <si>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</si>
  <si>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</si>
  <si>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</si>
  <si>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</si>
  <si>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</si>
  <si>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</si>
  <si>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</si>
  <si>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</si>
  <si>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</si>
  <si>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</si>
  <si>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</si>
  <si>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</si>
  <si>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</si>
  <si>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</si>
  <si>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</si>
  <si>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</si>
  <si>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</si>
  <si>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</si>
  <si>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</si>
  <si>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</si>
  <si>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</si>
  <si>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</si>
  <si>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</si>
  <si>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</si>
  <si>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</si>
  <si>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</si>
  <si>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</si>
  <si>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</si>
  <si>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</si>
  <si>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</si>
  <si>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</si>
  <si>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</si>
  <si>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</si>
  <si>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</si>
  <si>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</si>
  <si>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</si>
  <si>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</si>
  <si>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</si>
  <si>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</si>
  <si>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</si>
  <si>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</si>
  <si>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</si>
  <si>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</si>
  <si>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</si>
  <si>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</si>
  <si>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</si>
  <si>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</si>
  <si>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</si>
  <si>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</si>
  <si>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</si>
  <si>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</si>
  <si>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</si>
  <si>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</si>
  <si>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</si>
  <si>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</si>
  <si>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</si>
  <si>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</si>
  <si>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</si>
  <si>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</si>
  <si>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</si>
  <si>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</si>
  <si>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</si>
  <si>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</si>
  <si>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</si>
  <si>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</si>
  <si>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</si>
  <si>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</si>
  <si>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</si>
  <si>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</si>
  <si>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</si>
  <si>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</si>
  <si>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</si>
  <si>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</si>
  <si>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</si>
  <si>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</si>
  <si>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</si>
  <si>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</si>
  <si>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</si>
  <si>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</si>
  <si>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</si>
  <si>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</si>
  <si>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</si>
  <si>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</si>
  <si>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</si>
  <si>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</si>
  <si>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</si>
  <si>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</si>
  <si>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</si>
  <si>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</si>
  <si>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</si>
  <si>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</si>
  <si>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</si>
  <si>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</si>
  <si>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</si>
  <si>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</si>
  <si>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</si>
  <si>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</si>
  <si>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</si>
  <si>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</si>
  <si>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</si>
  <si>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</si>
  <si>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</si>
  <si>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</si>
  <si>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</si>
  <si>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</si>
  <si>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</si>
  <si>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</si>
  <si>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</si>
  <si>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</si>
  <si>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</si>
  <si>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</si>
  <si>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</si>
  <si>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</si>
  <si>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</si>
  <si>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</si>
  <si>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</si>
  <si>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</si>
  <si>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</si>
  <si>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</si>
  <si>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</si>
  <si>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</si>
  <si>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</si>
  <si>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</si>
  <si>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</si>
  <si>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</si>
  <si>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</si>
  <si>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</si>
  <si>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</si>
  <si>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</si>
  <si>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</si>
  <si>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</si>
  <si>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</si>
  <si>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</si>
  <si>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</si>
  <si>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</si>
  <si>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</si>
  <si>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</si>
  <si>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</si>
  <si>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</si>
  <si>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</si>
  <si>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</si>
  <si>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</si>
  <si>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</si>
  <si>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</si>
  <si>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</si>
  <si>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</si>
  <si>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</si>
  <si>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</si>
  <si>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</si>
  <si>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</si>
  <si>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</si>
  <si>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</si>
  <si>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</si>
  <si>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</si>
  <si>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</si>
  <si>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</si>
  <si>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</si>
  <si>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</si>
  <si>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</si>
  <si>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</si>
  <si>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</si>
  <si>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</si>
  <si>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</si>
  <si>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</si>
  <si>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</si>
  <si>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</si>
  <si>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</si>
  <si>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</si>
  <si>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</si>
  <si>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</si>
  <si>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</si>
  <si>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</si>
  <si>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</si>
  <si>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</si>
  <si>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</si>
  <si>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</si>
  <si>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</si>
  <si>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</si>
  <si>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</si>
  <si>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</si>
  <si>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</si>
  <si>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</si>
  <si>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</si>
  <si>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</si>
  <si>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</si>
  <si>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</si>
  <si>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</si>
  <si>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</si>
  <si>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</si>
  <si>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</si>
  <si>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</si>
  <si>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</si>
  <si>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</si>
  <si>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</si>
  <si>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</si>
  <si>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</si>
  <si>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</si>
  <si>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</si>
  <si>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</si>
  <si>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</si>
  <si>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</si>
  <si>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</si>
  <si>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</si>
  <si>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</si>
  <si>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</si>
  <si>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</si>
  <si>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</si>
  <si>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</si>
  <si>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</si>
  <si>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</si>
  <si>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</si>
  <si>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</si>
  <si>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</si>
  <si>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</si>
  <si>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</si>
  <si>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</si>
  <si>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</si>
  <si>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</si>
  <si>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</si>
  <si>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</si>
  <si>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</si>
  <si>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</si>
  <si>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</si>
  <si>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</si>
  <si>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</si>
  <si>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</si>
  <si>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</si>
  <si>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</si>
  <si>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</si>
  <si>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</si>
  <si>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</si>
  <si>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</si>
  <si>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</si>
  <si>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</si>
  <si>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</si>
  <si>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</si>
  <si>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</si>
  <si>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</si>
  <si>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</si>
  <si>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</si>
  <si>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</si>
  <si>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</si>
  <si>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</si>
  <si>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</si>
  <si>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</si>
  <si>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</si>
  <si>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</si>
  <si>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</si>
  <si>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</si>
  <si>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</si>
  <si>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</si>
  <si>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</si>
  <si>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</si>
  <si>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</si>
  <si>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</si>
  <si>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</si>
  <si>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</si>
  <si>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</si>
  <si>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</si>
  <si>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</si>
  <si>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</si>
  <si>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</si>
  <si>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</si>
  <si>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</si>
  <si>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</si>
  <si>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</si>
  <si>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</si>
  <si>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</si>
  <si>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</si>
  <si>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</si>
  <si>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</si>
  <si>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</si>
  <si>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</si>
  <si>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</si>
  <si>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</si>
  <si>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</si>
  <si>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</si>
  <si>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</si>
  <si>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</si>
  <si>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</si>
  <si>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</si>
  <si>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</si>
  <si>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</si>
  <si>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</si>
  <si>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</si>
  <si>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</si>
  <si>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</si>
  <si>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</si>
  <si>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</si>
  <si>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</si>
  <si>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</si>
  <si>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</si>
  <si>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</si>
  <si>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</si>
  <si>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</si>
  <si>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</si>
  <si>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</si>
  <si>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</si>
  <si>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</si>
  <si>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</si>
  <si>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</si>
  <si>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</si>
  <si>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</si>
  <si>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</si>
  <si>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</si>
  <si>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</si>
  <si>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</si>
  <si>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</si>
  <si>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</si>
  <si>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</si>
  <si>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</si>
  <si>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</si>
  <si>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</si>
  <si>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</si>
  <si>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</si>
  <si>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</si>
  <si>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</si>
  <si>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</si>
  <si>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</si>
  <si>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</si>
  <si>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</si>
  <si>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</si>
  <si>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</si>
  <si>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</si>
  <si>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</si>
  <si>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</si>
  <si>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</si>
  <si>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</si>
  <si>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</si>
  <si>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</si>
  <si>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</si>
  <si>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</si>
  <si>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</si>
  <si>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</si>
  <si>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</si>
  <si>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</si>
  <si>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</si>
  <si>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</si>
  <si>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</si>
  <si>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</si>
  <si>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</si>
  <si>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</si>
  <si>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</si>
  <si>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</si>
  <si>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</si>
  <si>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</si>
  <si>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</si>
  <si>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</si>
  <si>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</si>
  <si>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</si>
  <si>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</si>
  <si>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</si>
  <si>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</si>
  <si>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</si>
  <si>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</si>
  <si>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</si>
  <si>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</si>
  <si>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</si>
  <si>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</si>
  <si>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</si>
  <si>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</si>
  <si>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</si>
  <si>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</si>
  <si>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</si>
  <si>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</si>
  <si>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</si>
  <si>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</si>
  <si>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</si>
  <si>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</si>
  <si>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</si>
  <si>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</si>
  <si>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</si>
  <si>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</si>
  <si>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</si>
  <si>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</si>
  <si>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</si>
  <si>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</si>
  <si>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</si>
  <si>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</si>
  <si>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</si>
  <si>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</si>
  <si>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</si>
  <si>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</si>
  <si>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</si>
  <si>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</si>
  <si>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</si>
  <si>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</si>
  <si>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</si>
  <si>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</si>
  <si>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</si>
  <si>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</si>
  <si>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</si>
  <si>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</si>
  <si>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</si>
  <si>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</si>
  <si>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</si>
  <si>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</si>
  <si>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</si>
  <si>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</si>
  <si>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</si>
  <si>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</si>
  <si>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</si>
  <si>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</si>
  <si>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</si>
  <si>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</si>
  <si>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</si>
  <si>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</si>
  <si>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</si>
  <si>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</si>
  <si>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</si>
  <si>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</si>
  <si>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</si>
  <si>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</si>
  <si>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</si>
  <si>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</si>
  <si>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</si>
  <si>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</si>
  <si>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</si>
  <si>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</si>
  <si>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</si>
  <si>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</si>
  <si>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</si>
  <si>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</si>
  <si>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</si>
  <si>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</si>
  <si>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</si>
  <si>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</si>
  <si>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</si>
  <si>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</si>
  <si>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</si>
  <si>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</si>
  <si>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</si>
  <si>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</si>
  <si>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</si>
  <si>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</si>
  <si>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</si>
  <si>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</si>
  <si>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</si>
  <si>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</si>
  <si>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</si>
  <si>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</si>
  <si>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</si>
  <si>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</si>
  <si>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</si>
  <si>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</si>
  <si>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</si>
  <si>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</si>
  <si>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</si>
  <si>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</si>
  <si>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</si>
  <si>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</si>
  <si>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</si>
  <si>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</si>
  <si>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</si>
  <si>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</si>
  <si>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</si>
  <si>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</si>
  <si>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</si>
  <si>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</si>
  <si>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</si>
  <si>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</si>
  <si>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</si>
  <si>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</si>
  <si>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</si>
  <si>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</si>
  <si>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</si>
  <si>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</si>
  <si>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</si>
  <si>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</si>
  <si>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</si>
  <si>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</si>
  <si>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</si>
  <si>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</si>
  <si>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</si>
  <si>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</si>
  <si>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</si>
  <si>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</si>
  <si>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</si>
  <si>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</si>
  <si>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</si>
  <si>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</si>
  <si>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</si>
  <si>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</si>
  <si>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</si>
  <si>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</si>
  <si>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</si>
  <si>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</si>
  <si>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</si>
  <si>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</si>
  <si>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</si>
  <si>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</si>
  <si>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</si>
  <si>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</si>
  <si>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</si>
  <si>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</si>
  <si>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</si>
  <si>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</si>
  <si>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</si>
  <si>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</si>
  <si>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</si>
  <si>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</si>
  <si>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</si>
  <si>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</si>
  <si>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</si>
  <si>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</si>
  <si>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</si>
  <si>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</si>
  <si>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</si>
  <si>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</si>
  <si>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</si>
  <si>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</si>
  <si>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</si>
  <si>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</si>
  <si>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</si>
  <si>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</si>
  <si>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</si>
  <si>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</si>
  <si>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</si>
  <si>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</si>
  <si>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</si>
  <si>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</si>
  <si>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</si>
  <si>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</si>
  <si>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</si>
  <si>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</si>
  <si>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</si>
  <si>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</si>
  <si>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</si>
  <si>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</si>
  <si>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</si>
  <si>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</si>
  <si>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</si>
  <si>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</si>
  <si>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</si>
  <si>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</si>
  <si>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</si>
  <si>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</si>
  <si>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</si>
  <si>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</si>
  <si>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</si>
  <si>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</si>
  <si>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</si>
  <si>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</si>
  <si>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</si>
  <si>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</si>
  <si>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</si>
  <si>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</si>
  <si>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</si>
  <si>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</si>
  <si>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</si>
  <si>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</si>
  <si>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</si>
  <si>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</si>
  <si>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</si>
  <si>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</si>
  <si>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</si>
  <si>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</si>
  <si>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</si>
  <si>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</si>
  <si>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</si>
  <si>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</si>
  <si>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</si>
  <si>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</si>
  <si>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</si>
  <si>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</si>
  <si>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</si>
  <si>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</si>
  <si>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</si>
  <si>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</si>
  <si>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</si>
  <si>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</si>
  <si>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</si>
  <si>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</si>
  <si>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</si>
  <si>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</si>
  <si>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</si>
  <si>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</si>
  <si>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</si>
  <si>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</si>
  <si>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</si>
  <si>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</si>
  <si>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</si>
  <si>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</si>
  <si>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</si>
  <si>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</si>
  <si>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</si>
  <si>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</si>
  <si>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</si>
  <si>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</si>
  <si>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</si>
  <si>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</si>
  <si>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</si>
  <si>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</si>
  <si>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</si>
  <si>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</si>
  <si>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</si>
  <si>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</si>
  <si>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</si>
  <si>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</si>
  <si>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</si>
  <si>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</si>
  <si>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</si>
  <si>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</si>
  <si>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</si>
  <si>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</si>
  <si>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</si>
  <si>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</si>
  <si>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</si>
  <si>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</si>
  <si>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</si>
  <si>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</si>
  <si>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</si>
  <si>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</si>
  <si>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</si>
  <si>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</si>
  <si>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</si>
  <si>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</si>
  <si>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</si>
  <si>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</si>
  <si>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</si>
  <si>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</si>
  <si>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</si>
  <si>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</si>
  <si>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</si>
  <si>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</si>
  <si>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</si>
  <si>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</si>
  <si>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</si>
  <si>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</si>
  <si>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</si>
  <si>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</si>
  <si>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</si>
  <si>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</si>
  <si>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</si>
  <si>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</si>
  <si>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</si>
  <si>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</si>
  <si>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</si>
  <si>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</si>
  <si>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</si>
  <si>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</si>
  <si>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</si>
  <si>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</si>
  <si>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</si>
  <si>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</si>
  <si>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</si>
  <si>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</si>
  <si>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</si>
  <si>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</si>
  <si>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</si>
  <si>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</si>
  <si>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</si>
  <si>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</si>
  <si>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</si>
  <si>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</si>
  <si>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</si>
  <si>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</si>
  <si>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</si>
  <si>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</si>
  <si>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</si>
  <si>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</si>
  <si>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</si>
  <si>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</si>
  <si>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</si>
  <si>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</si>
  <si>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</si>
  <si>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</si>
  <si>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</si>
  <si>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</si>
  <si>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</si>
  <si>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</si>
  <si>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</si>
  <si>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</si>
  <si>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</si>
  <si>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</si>
  <si>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</si>
  <si>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</si>
  <si>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</si>
  <si>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</si>
  <si>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</si>
  <si>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</si>
  <si>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</si>
  <si>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</si>
  <si>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</si>
  <si>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</si>
  <si>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</si>
  <si>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</si>
  <si>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</si>
  <si>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</si>
  <si>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</si>
  <si>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</si>
  <si>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</si>
  <si>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</si>
  <si>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</si>
  <si>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</si>
  <si>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</si>
  <si>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</si>
  <si>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</si>
  <si>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</si>
  <si>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</si>
  <si>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</si>
  <si>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</si>
  <si>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</si>
  <si>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</si>
  <si>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</si>
  <si>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</si>
  <si>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</si>
  <si>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</si>
  <si>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</si>
  <si>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</si>
  <si>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</si>
  <si>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</si>
  <si>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</si>
  <si>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</si>
  <si>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</si>
  <si>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</si>
  <si>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</si>
  <si>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</si>
  <si>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</si>
  <si>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</si>
  <si>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</si>
  <si>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</si>
  <si>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</si>
  <si>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</si>
  <si>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</si>
  <si>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</si>
  <si>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</si>
  <si>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</si>
  <si>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</si>
  <si>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</si>
  <si>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</si>
  <si>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</si>
  <si>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</si>
  <si>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</si>
  <si>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</si>
  <si>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</si>
  <si>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</si>
  <si>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</si>
  <si>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</si>
  <si>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</si>
  <si>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</si>
  <si>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</si>
  <si>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</si>
  <si>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</si>
  <si>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</si>
  <si>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</si>
  <si>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</si>
  <si>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</si>
  <si>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</si>
  <si>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</si>
  <si>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</si>
  <si>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</si>
  <si>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</si>
  <si>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</si>
  <si>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</si>
  <si>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</si>
  <si>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</si>
  <si>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</si>
  <si>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</si>
  <si>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</si>
  <si>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</si>
  <si>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</si>
  <si>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</si>
  <si>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</si>
  <si>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</si>
  <si>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</si>
  <si>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</si>
  <si>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</si>
  <si>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</si>
  <si>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</si>
  <si>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</si>
  <si>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</si>
  <si>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</si>
  <si>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</si>
  <si>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</si>
  <si>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</si>
  <si>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</si>
  <si>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</si>
  <si>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</si>
  <si>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</si>
  <si>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</si>
  <si>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</si>
  <si>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</si>
  <si>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</si>
  <si>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</si>
  <si>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</si>
  <si>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</si>
  <si>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</si>
  <si>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</si>
  <si>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</si>
  <si>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</si>
  <si>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</si>
  <si>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</si>
  <si>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</si>
  <si>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</si>
  <si>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</si>
  <si>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</si>
  <si>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</si>
  <si>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</si>
  <si>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</si>
  <si>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</si>
  <si>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</si>
  <si>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</si>
  <si>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</si>
  <si>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</si>
  <si>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</si>
  <si>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</si>
  <si>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</si>
  <si>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</si>
  <si>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</si>
  <si>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</si>
  <si>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</si>
  <si>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</si>
  <si>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</si>
  <si>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</si>
  <si>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</si>
  <si>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</si>
  <si>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</si>
  <si>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</si>
  <si>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</si>
  <si>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</si>
  <si>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</si>
  <si>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</si>
  <si>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</si>
  <si>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</si>
  <si>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</si>
  <si>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</si>
  <si>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</si>
  <si>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</si>
  <si>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</si>
  <si>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</si>
  <si>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</si>
  <si>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</si>
  <si>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</si>
  <si>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</si>
  <si>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</si>
  <si>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</si>
  <si>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</si>
  <si>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</si>
  <si>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</si>
  <si>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</si>
  <si>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</si>
  <si>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</si>
  <si>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</si>
  <si>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</si>
  <si>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</si>
  <si>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</si>
  <si>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</si>
  <si>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</si>
  <si>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</si>
  <si>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</si>
  <si>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</si>
  <si>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</si>
  <si>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</si>
  <si>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</si>
  <si>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</si>
  <si>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</si>
  <si>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</si>
  <si>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</si>
  <si>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</si>
  <si>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</si>
  <si>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</si>
  <si>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</si>
  <si>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</si>
  <si>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</si>
  <si>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</si>
  <si>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</si>
  <si>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</si>
  <si>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</si>
  <si>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</si>
  <si>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</si>
  <si>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</si>
  <si>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</si>
  <si>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</si>
  <si>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</si>
  <si>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</si>
  <si>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</si>
  <si>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</si>
  <si>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</si>
  <si>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</si>
  <si>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</si>
  <si>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</si>
  <si>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</si>
  <si>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</si>
  <si>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</si>
  <si>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</si>
  <si>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</si>
  <si>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</si>
  <si>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</si>
  <si>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</si>
  <si>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</si>
  <si>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</si>
  <si>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</si>
  <si>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</si>
  <si>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</si>
  <si>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</si>
  <si>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</si>
  <si>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</si>
  <si>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</si>
  <si>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</si>
  <si>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</si>
  <si>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</si>
  <si>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</si>
  <si>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</si>
  <si>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</si>
  <si>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</si>
  <si>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</si>
  <si>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</si>
  <si>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</si>
  <si>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</si>
  <si>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</si>
  <si>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</si>
  <si>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</si>
  <si>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</si>
  <si>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</si>
  <si>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</si>
  <si>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</si>
  <si>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</si>
  <si>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</si>
  <si>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</si>
  <si>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</si>
  <si>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</si>
  <si>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</si>
  <si>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</si>
  <si>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</si>
  <si>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</si>
  <si>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</si>
  <si>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</si>
  <si>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</si>
  <si>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</si>
  <si>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</si>
  <si>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</si>
  <si>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</si>
  <si>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</si>
  <si>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</si>
  <si>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</si>
  <si>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</si>
  <si>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</si>
  <si>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</si>
  <si>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</si>
  <si>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</si>
  <si>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</si>
  <si>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</si>
  <si>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</si>
  <si>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</si>
  <si>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</si>
  <si>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</si>
  <si>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</si>
  <si>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</si>
  <si>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</si>
  <si>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</si>
  <si>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</si>
  <si>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</si>
  <si>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</si>
  <si>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</si>
  <si>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</si>
  <si>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</si>
  <si>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</si>
  <si>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</si>
  <si>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</si>
  <si>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</si>
  <si>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</si>
  <si>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</si>
  <si>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</si>
  <si>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</si>
  <si>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</si>
  <si>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</si>
  <si>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</si>
  <si>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</si>
  <si>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</si>
  <si>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</si>
  <si>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</si>
  <si>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</si>
  <si>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</si>
  <si>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</si>
  <si>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</si>
  <si>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</si>
  <si>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</si>
  <si>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</si>
  <si>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</si>
  <si>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</si>
  <si>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</si>
  <si>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</si>
  <si>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</si>
  <si>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</si>
  <si>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</si>
  <si>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</si>
  <si>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</si>
  <si>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</si>
  <si>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</si>
  <si>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</si>
  <si>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</si>
  <si>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</si>
  <si>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</si>
  <si>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</si>
  <si>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</si>
  <si>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</si>
  <si>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</si>
  <si>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</si>
  <si>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</si>
  <si>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</si>
  <si>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</si>
  <si>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</si>
  <si>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</si>
  <si>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</si>
  <si>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</si>
  <si>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</si>
  <si>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</si>
  <si>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</si>
  <si>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</si>
  <si>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</si>
  <si>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</si>
  <si>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</si>
  <si>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</si>
  <si>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</si>
  <si>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</si>
  <si>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</si>
  <si>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</si>
  <si>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</si>
  <si>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</si>
  <si>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</si>
  <si>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</si>
  <si>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</si>
  <si>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</si>
  <si>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</si>
  <si>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</si>
  <si>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</si>
  <si>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</si>
  <si>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</si>
  <si>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</si>
  <si>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</si>
  <si>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</si>
  <si>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</si>
  <si>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</si>
  <si>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</si>
  <si>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</si>
  <si>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</si>
  <si>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</si>
  <si>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</si>
  <si>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</si>
  <si>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</si>
  <si>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</si>
  <si>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</si>
  <si>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</si>
  <si>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</si>
  <si>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</si>
  <si>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</si>
  <si>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</si>
  <si>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</si>
  <si>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</si>
  <si>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</si>
  <si>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</si>
  <si>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</si>
  <si>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</si>
  <si>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</si>
  <si>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</si>
  <si>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</si>
  <si>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</si>
  <si>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</si>
  <si>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</si>
  <si>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</si>
  <si>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</si>
  <si>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</si>
  <si>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</si>
  <si>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</si>
  <si>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</si>
  <si>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</si>
  <si>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</si>
  <si>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</si>
  <si>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</si>
  <si>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</si>
  <si>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</si>
  <si>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</si>
  <si>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</si>
  <si>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</si>
  <si>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</si>
  <si>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</si>
  <si>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</si>
  <si>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</si>
  <si>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</si>
  <si>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</si>
  <si>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</si>
  <si>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</si>
  <si>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</si>
  <si>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</si>
  <si>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</si>
  <si>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</si>
  <si>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</si>
  <si>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</si>
  <si>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</si>
  <si>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</si>
  <si>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</si>
  <si>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</si>
  <si>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</si>
  <si>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</si>
  <si>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</si>
  <si>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</si>
  <si>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</si>
  <si>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</si>
  <si>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</si>
  <si>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</si>
  <si>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</si>
  <si>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</si>
  <si>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</si>
  <si>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</si>
  <si>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</si>
  <si>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</si>
  <si>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</si>
  <si>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</si>
  <si>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</si>
  <si>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</si>
  <si>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</si>
  <si>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</si>
  <si>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</si>
  <si>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</si>
  <si>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</si>
  <si>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</si>
  <si>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</si>
  <si>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</si>
  <si>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</si>
  <si>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</si>
  <si>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</si>
  <si>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</si>
  <si>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</si>
  <si>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</si>
  <si>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</si>
  <si>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</si>
  <si>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</si>
  <si>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</si>
  <si>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</si>
  <si>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</si>
  <si>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</si>
  <si>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</si>
  <si>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</si>
  <si>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</si>
  <si>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</si>
  <si>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</si>
  <si>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</si>
  <si>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</si>
  <si>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</si>
  <si>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</si>
  <si>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</si>
  <si>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</si>
  <si>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</si>
  <si>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</si>
  <si>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</si>
  <si>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</si>
  <si>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</si>
  <si>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</si>
  <si>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</si>
  <si>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</si>
  <si>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</si>
  <si>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</si>
  <si>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</si>
  <si>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</si>
  <si>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</si>
  <si>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</si>
  <si>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</si>
  <si>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</si>
  <si>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</si>
  <si>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</si>
  <si>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</si>
  <si>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</si>
  <si>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</si>
  <si>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</si>
  <si>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</si>
  <si>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</si>
  <si>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</si>
  <si>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</si>
  <si>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</si>
  <si>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</si>
  <si>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</si>
  <si>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</si>
  <si>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</si>
  <si>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</si>
  <si>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</si>
  <si>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</si>
  <si>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</si>
  <si>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</si>
  <si>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</si>
  <si>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</si>
  <si>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</si>
  <si>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</si>
  <si>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</si>
  <si>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</si>
  <si>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</si>
  <si>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</si>
  <si>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</si>
  <si>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</si>
  <si>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</si>
  <si>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</si>
  <si>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</si>
  <si>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</si>
  <si>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</si>
  <si>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</si>
  <si>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</si>
  <si>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</si>
  <si>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</si>
  <si>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</si>
  <si>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</si>
  <si>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</si>
  <si>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</si>
  <si>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</si>
  <si>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</si>
  <si>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</si>
  <si>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</si>
  <si>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</si>
  <si>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</si>
  <si>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</si>
  <si>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</si>
  <si>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</si>
  <si>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</si>
  <si>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</si>
  <si>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</si>
  <si>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</si>
  <si>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</si>
  <si>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</si>
  <si>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</si>
  <si>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</si>
  <si>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</si>
  <si>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</si>
  <si>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</si>
  <si>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</si>
  <si>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</si>
  <si>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</si>
  <si>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</si>
  <si>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</si>
  <si>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</si>
  <si>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</si>
  <si>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</si>
  <si>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</si>
  <si>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</si>
  <si>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</si>
  <si>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</si>
  <si>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</si>
  <si>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</si>
  <si>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</si>
  <si>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</si>
  <si>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</si>
  <si>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</si>
  <si>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</si>
  <si>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</si>
  <si>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</si>
  <si>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</si>
  <si>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</si>
  <si>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</si>
  <si>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</si>
  <si>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</si>
  <si>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</si>
  <si>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</si>
  <si>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</si>
  <si>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</si>
  <si>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</si>
  <si>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</si>
  <si>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</si>
  <si>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</si>
  <si>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</si>
  <si>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</si>
  <si>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</si>
  <si>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</si>
  <si>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</si>
  <si>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</si>
  <si>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</si>
  <si>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</si>
  <si>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</si>
  <si>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</si>
  <si>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</si>
  <si>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</si>
  <si>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</si>
  <si>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</si>
  <si>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</si>
  <si>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</si>
  <si>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</si>
  <si>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</si>
  <si>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</si>
  <si>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</si>
  <si>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</si>
  <si>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</si>
  <si>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</si>
  <si>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</si>
  <si>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</si>
  <si>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</si>
  <si>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</si>
  <si>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</si>
  <si>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</si>
  <si>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</si>
  <si>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</si>
  <si>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</si>
  <si>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</si>
  <si>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</si>
  <si>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</si>
  <si>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</si>
  <si>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</si>
  <si>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</si>
  <si>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</si>
  <si>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</si>
  <si>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</si>
  <si>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</si>
  <si>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</si>
  <si>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</si>
  <si>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</si>
  <si>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</si>
  <si>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</si>
  <si>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</si>
  <si>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</si>
  <si>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</si>
  <si>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</si>
  <si>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</si>
  <si>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</si>
  <si>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</si>
  <si>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</si>
  <si>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</si>
  <si>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</si>
  <si>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</si>
  <si>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</si>
  <si>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</si>
  <si>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</si>
  <si>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</si>
  <si>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</si>
  <si>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</si>
  <si>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</si>
  <si>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</si>
  <si>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</si>
  <si>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</si>
  <si>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</si>
  <si>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</si>
  <si>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</si>
  <si>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</si>
  <si>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</si>
  <si>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</si>
  <si>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</si>
  <si>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</si>
  <si>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</si>
  <si>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</si>
  <si>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</si>
  <si>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</si>
  <si>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</si>
  <si>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</si>
  <si>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</si>
  <si>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</si>
  <si>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</si>
  <si>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</si>
  <si>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</si>
  <si>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</si>
  <si>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</si>
  <si>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</si>
  <si>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</si>
  <si>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</si>
  <si>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</si>
  <si>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</si>
  <si>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</si>
  <si>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</si>
  <si>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</si>
  <si>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</si>
  <si>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</si>
  <si>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</si>
  <si>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</si>
  <si>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</si>
  <si>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</si>
  <si>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</si>
  <si>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</si>
  <si>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</si>
  <si>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</si>
  <si>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</si>
  <si>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</si>
  <si>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</si>
  <si>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</si>
  <si>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</si>
  <si>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</si>
  <si>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</si>
  <si>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</si>
  <si>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</si>
  <si>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</si>
  <si>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</si>
  <si>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</si>
  <si>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</si>
  <si>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</si>
  <si>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</si>
  <si>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</si>
  <si>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</si>
  <si>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</si>
  <si>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</si>
  <si>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</si>
  <si>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</si>
  <si>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</si>
  <si>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</si>
  <si>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</si>
  <si>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</si>
  <si>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</si>
  <si>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</si>
  <si>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</si>
  <si>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</si>
  <si>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</si>
  <si>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</si>
  <si>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</si>
  <si>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</si>
  <si>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</si>
  <si>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</si>
  <si>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</si>
  <si>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</si>
  <si>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</si>
  <si>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</si>
  <si>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</si>
  <si>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</si>
  <si>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</si>
  <si>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</si>
  <si>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</si>
  <si>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</si>
  <si>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</si>
  <si>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</si>
  <si>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</si>
  <si>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</si>
  <si>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</si>
  <si>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</si>
  <si>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</si>
  <si>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</si>
  <si>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</si>
  <si>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</si>
  <si>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</si>
  <si>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</si>
  <si>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</si>
  <si>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</si>
  <si>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</si>
  <si>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</si>
  <si>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</si>
  <si>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</si>
  <si>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</si>
  <si>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</si>
  <si>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</si>
  <si>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</si>
  <si>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</si>
  <si>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</si>
  <si>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</si>
  <si>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</si>
  <si>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</si>
  <si>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</si>
  <si>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</si>
  <si>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</si>
  <si>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</si>
  <si>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</si>
  <si>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</si>
  <si>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</si>
  <si>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</si>
  <si>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</si>
  <si>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</si>
  <si>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</si>
  <si>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</si>
  <si>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</si>
  <si>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</si>
  <si>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</si>
  <si>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</si>
  <si>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</si>
  <si>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</si>
  <si>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</si>
  <si>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</si>
  <si>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</si>
  <si>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</si>
  <si>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</si>
  <si>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</si>
  <si>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</si>
  <si>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</si>
  <si>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</si>
  <si>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</si>
  <si>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</si>
  <si>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</si>
  <si>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</si>
  <si>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</si>
  <si>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</si>
  <si>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</si>
  <si>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</si>
  <si>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</si>
  <si>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</si>
  <si>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</si>
  <si>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</si>
  <si>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</si>
  <si>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</si>
  <si>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</si>
  <si>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</si>
  <si>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</si>
  <si>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</si>
  <si>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</si>
  <si>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</si>
  <si>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</si>
  <si>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</si>
  <si>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</si>
  <si>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</si>
  <si>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</si>
  <si>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</si>
  <si>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</si>
  <si>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</si>
  <si>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</si>
  <si>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</si>
  <si>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</si>
  <si>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</si>
  <si>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</si>
  <si>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</si>
  <si>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</si>
  <si>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</si>
  <si>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</si>
  <si>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</si>
  <si>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</si>
  <si>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</si>
  <si>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</si>
  <si>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</si>
  <si>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</si>
  <si>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</si>
  <si>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</si>
  <si>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</si>
  <si>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</si>
  <si>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</si>
  <si>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</si>
  <si>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</si>
  <si>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</si>
  <si>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</si>
  <si>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</si>
  <si>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</si>
  <si>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</si>
  <si>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</si>
  <si>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</si>
  <si>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</si>
  <si>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</si>
  <si>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</si>
  <si>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</si>
  <si>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</si>
  <si>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</si>
  <si>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</si>
  <si>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</si>
  <si>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</si>
  <si>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</si>
  <si>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</si>
  <si>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</si>
  <si>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</si>
  <si>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</si>
  <si>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</si>
  <si>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</si>
  <si>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</si>
  <si>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</si>
  <si>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</si>
  <si>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</si>
  <si>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</si>
  <si>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</si>
  <si>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</si>
  <si>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</si>
  <si>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</si>
  <si>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</si>
  <si>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</si>
  <si>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</si>
  <si>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</si>
  <si>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</si>
  <si>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</si>
  <si>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</si>
  <si>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</si>
  <si>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</si>
  <si>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</si>
  <si>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</si>
  <si>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</si>
  <si>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</si>
  <si>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</si>
  <si>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</si>
  <si>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</si>
  <si>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</si>
  <si>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</si>
  <si>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</si>
  <si>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</si>
  <si>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</si>
  <si>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</si>
  <si>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</si>
  <si>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</si>
  <si>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</si>
  <si>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</si>
  <si>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</si>
  <si>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</si>
  <si>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</si>
  <si>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</si>
  <si>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</si>
  <si>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</si>
  <si>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</si>
  <si>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</si>
  <si>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</si>
  <si>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</si>
  <si>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</si>
  <si>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</si>
  <si>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</si>
  <si>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</si>
  <si>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</si>
  <si>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</si>
  <si>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</si>
  <si>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</si>
  <si>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</si>
  <si>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</si>
  <si>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</si>
  <si>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</si>
  <si>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</si>
  <si>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</si>
  <si>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</si>
  <si>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</si>
  <si>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</si>
  <si>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</si>
  <si>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</si>
  <si>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</si>
  <si>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</si>
  <si>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</si>
  <si>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</si>
  <si>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</si>
  <si>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</si>
  <si>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</si>
  <si>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</si>
  <si>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</si>
  <si>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</si>
  <si>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</si>
  <si>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</si>
  <si>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</si>
  <si>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</si>
  <si>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</si>
  <si>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</si>
  <si>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</si>
  <si>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</si>
  <si>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</si>
  <si>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</si>
  <si>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</si>
  <si>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</si>
  <si>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</si>
  <si>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</si>
  <si>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</si>
  <si>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</si>
  <si>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</si>
  <si>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</si>
  <si>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</si>
  <si>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</si>
  <si>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</si>
  <si>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</si>
  <si>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</si>
  <si>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</si>
  <si>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</si>
  <si>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</si>
  <si>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</si>
  <si>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</si>
  <si>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</si>
  <si>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</si>
  <si>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</si>
  <si>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</si>
  <si>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</si>
  <si>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</si>
  <si>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</si>
  <si>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</si>
  <si>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</si>
  <si>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</si>
  <si>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</si>
  <si>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</si>
  <si>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</si>
  <si>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</si>
  <si>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</si>
  <si>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</si>
  <si>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</si>
  <si>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</si>
  <si>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</si>
  <si>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</si>
  <si>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</si>
  <si>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</si>
  <si>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</si>
  <si>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</si>
  <si>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</si>
  <si>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</si>
  <si>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</si>
  <si>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</si>
  <si>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</si>
  <si>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</si>
  <si>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</si>
  <si>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</si>
  <si>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</si>
  <si>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</si>
  <si>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</si>
  <si>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</si>
  <si>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</si>
  <si>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</si>
  <si>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</si>
  <si>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</si>
  <si>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</si>
  <si>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</si>
  <si>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</si>
  <si>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</si>
  <si>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</si>
  <si>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</si>
  <si>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</si>
  <si>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</si>
  <si>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</si>
  <si>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</si>
  <si>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</si>
  <si>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</si>
  <si>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</si>
  <si>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</si>
  <si>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</si>
  <si>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</si>
  <si>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</si>
  <si>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</si>
  <si>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</si>
  <si>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</si>
  <si>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</si>
  <si>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</si>
  <si>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</si>
  <si>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</si>
  <si>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</si>
  <si>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</si>
  <si>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</si>
  <si>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</si>
  <si>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</si>
  <si>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</si>
  <si>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</si>
  <si>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</si>
  <si>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</si>
  <si>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</si>
  <si>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</si>
  <si>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</si>
  <si>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</si>
  <si>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</si>
  <si>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</si>
  <si>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</si>
  <si>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</si>
  <si>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</si>
  <si>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</si>
  <si>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</si>
  <si>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</si>
  <si>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</si>
  <si>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</si>
  <si>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</si>
  <si>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</si>
  <si>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</si>
  <si>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</si>
  <si>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</si>
  <si>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</si>
  <si>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</si>
  <si>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</si>
  <si>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</si>
  <si>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</si>
  <si>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</si>
  <si>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</si>
  <si>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</si>
  <si>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</si>
  <si>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</si>
  <si>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</si>
  <si>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</si>
  <si>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</si>
  <si>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</si>
  <si>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</si>
  <si>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</si>
  <si>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</si>
  <si>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</si>
  <si>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</si>
  <si>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</si>
  <si>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</si>
  <si>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</si>
  <si>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</si>
  <si>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</si>
  <si>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</si>
  <si>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</si>
  <si>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</si>
  <si>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</si>
  <si>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</si>
  <si>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</si>
  <si>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</si>
  <si>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</si>
  <si>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</si>
  <si>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</si>
  <si>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</si>
  <si>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</si>
  <si>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</si>
  <si>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</si>
  <si>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</si>
  <si>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</si>
  <si>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</si>
  <si>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</si>
  <si>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</si>
  <si>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</si>
  <si>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</si>
  <si>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</si>
  <si>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</si>
  <si>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</si>
  <si>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</si>
  <si>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</si>
  <si>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</si>
  <si>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</si>
  <si>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</si>
  <si>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</si>
  <si>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</si>
  <si>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</si>
  <si>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</si>
  <si>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</si>
  <si>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</si>
  <si>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</si>
  <si>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</si>
  <si>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</si>
  <si>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</si>
  <si>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</si>
  <si>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</si>
  <si>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</si>
  <si>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</si>
  <si>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</si>
  <si>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</si>
  <si>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</si>
  <si>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</si>
  <si>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</si>
  <si>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</si>
  <si>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</si>
  <si>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</si>
  <si>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</si>
  <si>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</si>
  <si>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</si>
  <si>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</si>
  <si>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</si>
  <si>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</si>
  <si>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</si>
  <si>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</si>
  <si>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</si>
  <si>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</si>
  <si>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</si>
  <si>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</si>
  <si>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</si>
  <si>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</si>
  <si>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</si>
  <si>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</si>
  <si>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</si>
  <si>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</si>
  <si>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</si>
  <si>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</si>
  <si>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</si>
  <si>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</si>
  <si>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</si>
  <si>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</si>
  <si>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</si>
  <si>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</si>
  <si>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</si>
  <si>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</si>
  <si>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</si>
  <si>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</si>
  <si>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</si>
  <si>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</si>
  <si>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</si>
  <si>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</si>
  <si>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</si>
  <si>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</si>
  <si>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</si>
  <si>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</si>
  <si>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</si>
  <si>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</si>
  <si>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</si>
  <si>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</si>
  <si>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</si>
  <si>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</si>
  <si>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</si>
  <si>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</si>
  <si>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</si>
  <si>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</si>
  <si>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</si>
  <si>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</si>
  <si>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</si>
  <si>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</si>
  <si>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</si>
  <si>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</si>
  <si>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</si>
  <si>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</si>
  <si>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</si>
  <si>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</si>
  <si>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</si>
  <si>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</si>
  <si>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</si>
  <si>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</si>
  <si>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</si>
  <si>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</si>
  <si>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</si>
  <si>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</si>
  <si>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</si>
  <si>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</si>
  <si>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</si>
  <si>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</si>
  <si>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</si>
  <si>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</si>
  <si>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</si>
  <si>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</si>
  <si>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</si>
  <si>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</si>
  <si>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</si>
  <si>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</si>
  <si>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</si>
  <si>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</si>
  <si>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</si>
  <si>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</si>
  <si>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</si>
  <si>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</si>
  <si>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</si>
  <si>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</si>
  <si>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</si>
  <si>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</si>
  <si>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</si>
  <si>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</si>
  <si>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</si>
  <si>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</si>
  <si>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</si>
  <si>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</si>
  <si>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</si>
  <si>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</si>
  <si>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</si>
  <si>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</si>
  <si>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</si>
  <si>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</si>
  <si>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</si>
  <si>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</si>
  <si>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</si>
  <si>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</si>
  <si>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</si>
  <si>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</si>
  <si>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</si>
  <si>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</si>
  <si>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</si>
  <si>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</si>
  <si>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</si>
  <si>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</si>
  <si>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</si>
  <si>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</si>
  <si>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</si>
  <si>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</si>
  <si>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</si>
  <si>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</si>
  <si>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</si>
  <si>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</si>
  <si>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</si>
  <si>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</si>
  <si>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</si>
  <si>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</si>
  <si>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</si>
  <si>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</si>
  <si>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</si>
  <si>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</si>
  <si>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</si>
  <si>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</si>
  <si>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</si>
  <si>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</si>
  <si>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</si>
  <si>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</si>
  <si>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</si>
  <si>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</si>
  <si>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</si>
  <si>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</si>
  <si>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</si>
  <si>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</si>
  <si>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</si>
  <si>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</si>
  <si>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</si>
  <si>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</si>
  <si>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</si>
  <si>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</si>
  <si>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</si>
  <si>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</si>
  <si>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</si>
  <si>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</si>
  <si>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</si>
  <si>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</si>
  <si>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</si>
  <si>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</si>
  <si>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</si>
  <si>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</si>
  <si>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</si>
  <si>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</si>
  <si>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</si>
  <si>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</si>
  <si>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</si>
  <si>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</si>
  <si>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</si>
  <si>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</si>
  <si>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</si>
  <si>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</si>
  <si>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</si>
  <si>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</si>
  <si>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</si>
  <si>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</si>
  <si>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</si>
  <si>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</si>
  <si>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</si>
  <si>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</si>
  <si>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</si>
  <si>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</si>
  <si>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</si>
  <si>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</si>
  <si>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</si>
  <si>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</si>
  <si>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</si>
  <si>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</si>
  <si>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</si>
  <si>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</si>
  <si>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</si>
  <si>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</si>
  <si>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</si>
  <si>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</si>
  <si>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</si>
  <si>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</si>
  <si>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</si>
  <si>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</si>
  <si>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</si>
  <si>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</si>
  <si>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</si>
  <si>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</si>
  <si>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</si>
  <si>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</si>
  <si>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</si>
  <si>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</si>
  <si>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</si>
  <si>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</si>
  <si>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</si>
  <si>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</si>
  <si>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</si>
  <si>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</si>
  <si>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</si>
  <si>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</si>
  <si>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</si>
  <si>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</si>
  <si>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</si>
  <si>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</si>
  <si>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</si>
  <si>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</si>
  <si>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</si>
  <si>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</si>
  <si>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</si>
  <si>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</si>
  <si>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</si>
  <si>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</si>
  <si>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</si>
  <si>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</si>
  <si>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</si>
  <si>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</si>
  <si>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</si>
  <si>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</si>
  <si>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</si>
  <si>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</si>
  <si>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</si>
  <si>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</si>
  <si>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</si>
  <si>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</si>
  <si>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</si>
  <si>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</si>
  <si>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</si>
  <si>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</si>
  <si>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</si>
  <si>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</si>
  <si>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</si>
  <si>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</si>
  <si>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</si>
  <si>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</si>
  <si>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</si>
  <si>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</si>
  <si>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</si>
  <si>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</si>
  <si>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</si>
  <si>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</si>
  <si>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</si>
  <si>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</si>
  <si>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</si>
  <si>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</si>
  <si>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</si>
  <si>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</si>
  <si>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</si>
  <si>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</si>
  <si>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</si>
  <si>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</si>
  <si>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</si>
  <si>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</si>
  <si>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</si>
  <si>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</si>
  <si>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</si>
  <si>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</si>
  <si>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</si>
  <si>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</si>
  <si>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</si>
  <si>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</si>
  <si>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</si>
  <si>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</si>
  <si>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</si>
  <si>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</si>
  <si>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</si>
  <si>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</si>
  <si>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</si>
  <si>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</si>
  <si>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</si>
  <si>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</si>
  <si>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</si>
  <si>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</si>
  <si>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</si>
  <si>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</si>
  <si>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</si>
  <si>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</si>
  <si>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</si>
  <si>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</si>
  <si>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</si>
  <si>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</si>
  <si>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</si>
  <si>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</si>
  <si>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</si>
  <si>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</si>
  <si>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</si>
  <si>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</si>
  <si>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</si>
  <si>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</si>
  <si>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</si>
  <si>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</si>
  <si>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</si>
  <si>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</si>
  <si>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</si>
  <si>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</si>
  <si>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</si>
  <si>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</si>
  <si>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</si>
  <si>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</si>
  <si>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</si>
  <si>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</si>
  <si>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</si>
  <si>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</si>
  <si>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</si>
  <si>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</si>
  <si>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</si>
  <si>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</si>
  <si>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</si>
  <si>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</si>
  <si>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</si>
  <si>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</si>
  <si>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</si>
  <si>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</si>
  <si>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</si>
  <si>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</si>
  <si>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</si>
  <si>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</si>
  <si>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</si>
  <si>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</si>
  <si>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</si>
  <si>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</si>
  <si>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</si>
  <si>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</si>
  <si>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</si>
  <si>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</si>
  <si>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</si>
  <si>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</si>
  <si>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</si>
  <si>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</si>
  <si>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</si>
  <si>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</si>
  <si>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</si>
  <si>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</si>
  <si>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</si>
  <si>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</si>
  <si>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</si>
  <si>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</si>
  <si>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</si>
  <si>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</si>
  <si>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</si>
  <si>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</si>
  <si>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</si>
  <si>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</si>
  <si>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</si>
  <si>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</si>
  <si>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</si>
  <si>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</si>
  <si>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</si>
  <si>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</si>
  <si>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</si>
  <si>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</si>
  <si>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</si>
  <si>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</si>
  <si>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</si>
  <si>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</si>
  <si>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</si>
  <si>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</si>
  <si>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</si>
  <si>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</si>
  <si>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</si>
  <si>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</si>
  <si>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</si>
  <si>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</si>
  <si>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</si>
  <si>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</si>
  <si>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</si>
  <si>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</si>
  <si>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</si>
  <si>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</si>
  <si>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</si>
  <si>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</si>
  <si>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</si>
  <si>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</si>
  <si>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</si>
  <si>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</si>
  <si>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</si>
  <si>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</si>
  <si>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</si>
  <si>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</si>
  <si>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</si>
  <si>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</si>
  <si>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</si>
  <si>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</si>
  <si>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</si>
  <si>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</si>
  <si>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</si>
  <si>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</si>
  <si>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</si>
  <si>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</si>
  <si>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</si>
  <si>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</si>
  <si>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</si>
  <si>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</si>
  <si>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</si>
  <si>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</si>
  <si>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</si>
  <si>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</si>
  <si>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</si>
  <si>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</si>
  <si>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</si>
  <si>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</si>
  <si>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</si>
  <si>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</si>
  <si>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</si>
  <si>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</si>
  <si>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</si>
  <si>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</si>
  <si>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</si>
  <si>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</si>
  <si>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</si>
  <si>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</si>
  <si>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</si>
  <si>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</si>
  <si>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</si>
  <si>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</si>
  <si>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</si>
  <si>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</si>
  <si>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</si>
  <si>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</si>
  <si>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</si>
  <si>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</si>
  <si>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</si>
  <si>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</si>
  <si>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</si>
  <si>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</si>
  <si>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</si>
  <si>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</si>
  <si>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</si>
  <si>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</si>
  <si>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</si>
  <si>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</si>
  <si>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</si>
  <si>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</si>
  <si>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</si>
  <si>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</si>
  <si>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</si>
  <si>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</si>
  <si>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</si>
  <si>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</si>
  <si>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</si>
  <si>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</si>
  <si>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</si>
  <si>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</si>
  <si>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</si>
  <si>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</si>
  <si>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</si>
  <si>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</si>
  <si>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</si>
  <si>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</si>
  <si>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</si>
  <si>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</si>
  <si>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</si>
  <si>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</si>
  <si>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</si>
  <si>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</si>
  <si>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</si>
  <si>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</si>
  <si>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</si>
  <si>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</si>
  <si>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</si>
  <si>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</si>
  <si>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</si>
  <si>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</si>
  <si>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</si>
  <si>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</si>
  <si>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</si>
  <si>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</si>
  <si>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</si>
  <si>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</si>
  <si>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</si>
  <si>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</si>
  <si>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</si>
  <si>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</si>
  <si>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</si>
  <si>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</si>
  <si>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</si>
  <si>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</si>
  <si>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</si>
  <si>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</si>
  <si>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</si>
  <si>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</si>
  <si>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</si>
  <si>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</si>
  <si>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</si>
  <si>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</si>
  <si>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</si>
  <si>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</si>
  <si>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</si>
  <si>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</si>
  <si>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</si>
  <si>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</si>
  <si>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</si>
  <si>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</si>
  <si>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</si>
  <si>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</si>
  <si>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</si>
  <si>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</si>
  <si>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</si>
  <si>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</si>
  <si>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</si>
  <si>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</si>
  <si>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</si>
  <si>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</si>
  <si>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</si>
  <si>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</si>
  <si>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</si>
  <si>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</si>
  <si>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</si>
  <si>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</si>
  <si>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</si>
  <si>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</si>
  <si>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</si>
  <si>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</si>
  <si>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</si>
  <si>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</si>
  <si>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</si>
  <si>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</si>
  <si>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</si>
  <si>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</si>
  <si>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</si>
  <si>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</si>
  <si>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</si>
  <si>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</si>
  <si>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</si>
  <si>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</si>
  <si>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</si>
  <si>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</si>
  <si>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</si>
  <si>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</si>
  <si>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</si>
  <si>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</si>
  <si>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</si>
  <si>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</si>
  <si>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</si>
  <si>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</si>
  <si>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</si>
  <si>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</si>
  <si>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</si>
  <si>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</si>
  <si>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</si>
  <si>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</si>
  <si>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</si>
  <si>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</si>
  <si>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</si>
  <si>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</si>
  <si>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</si>
  <si>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</si>
  <si>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</si>
  <si>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</si>
  <si>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</si>
  <si>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</si>
  <si>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</si>
  <si>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</si>
  <si>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</si>
  <si>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</si>
  <si>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</si>
  <si>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</si>
  <si>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</si>
  <si>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</si>
  <si>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</si>
  <si>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</si>
  <si>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</si>
  <si>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</si>
  <si>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</si>
  <si>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</si>
  <si>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</si>
  <si>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</si>
  <si>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</si>
  <si>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</si>
  <si>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</si>
  <si>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</si>
  <si>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</si>
  <si>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</si>
  <si>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</si>
  <si>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</si>
  <si>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</si>
  <si>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</si>
  <si>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</si>
  <si>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</si>
  <si>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</si>
  <si>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</si>
  <si>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</si>
  <si>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</si>
  <si>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</si>
  <si>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</si>
  <si>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</si>
  <si>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</si>
  <si>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</si>
  <si>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</si>
  <si>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</si>
  <si>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</si>
  <si>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</si>
  <si>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</si>
  <si>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</si>
  <si>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</si>
  <si>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</si>
  <si>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</si>
  <si>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</si>
  <si>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</si>
  <si>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</si>
  <si>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</si>
  <si>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</si>
  <si>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</si>
  <si>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</si>
  <si>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</si>
  <si>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</si>
  <si>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</si>
  <si>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</si>
  <si>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</si>
  <si>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</si>
  <si>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</si>
  <si>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</si>
  <si>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</si>
  <si>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</si>
  <si>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</si>
  <si>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</si>
  <si>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</si>
  <si>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</si>
  <si>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</si>
  <si>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</si>
  <si>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</si>
  <si>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</si>
  <si>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</si>
  <si>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</si>
  <si>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</si>
  <si>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</si>
  <si>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</si>
  <si>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</si>
  <si>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</si>
  <si>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</si>
  <si>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</si>
  <si>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</si>
  <si>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</si>
  <si>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</si>
  <si>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</si>
  <si>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</si>
  <si>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</si>
  <si>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</si>
  <si>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</si>
  <si>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</si>
  <si>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</si>
  <si>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</si>
  <si>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</si>
  <si>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</si>
  <si>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</si>
  <si>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</si>
  <si>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</si>
  <si>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</si>
  <si>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</si>
  <si>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</si>
  <si>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</si>
  <si>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</si>
  <si>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</si>
  <si>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</si>
  <si>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</si>
  <si>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</si>
  <si>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</si>
  <si>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</si>
  <si>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</si>
  <si>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</si>
  <si>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</si>
  <si>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</si>
  <si>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</si>
  <si>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</si>
  <si>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</si>
  <si>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</si>
  <si>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</si>
  <si>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</si>
  <si>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</si>
  <si>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</si>
  <si>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</si>
  <si>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</si>
  <si>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</si>
  <si>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</si>
  <si>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</si>
  <si>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</si>
  <si>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</si>
  <si>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</si>
  <si>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</si>
  <si>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</si>
  <si>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</si>
  <si>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</si>
  <si>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</si>
  <si>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</si>
  <si>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</si>
  <si>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</si>
  <si>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</si>
  <si>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</si>
  <si>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</si>
  <si>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</si>
  <si>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</si>
  <si>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</si>
  <si>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</si>
  <si>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</si>
  <si>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</si>
  <si>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</si>
  <si>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</si>
  <si>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</si>
  <si>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</si>
  <si>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</si>
  <si>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</si>
  <si>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</si>
  <si>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</si>
  <si>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</si>
  <si>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</si>
  <si>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</si>
  <si>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</si>
  <si>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</si>
  <si>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</si>
  <si>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</si>
  <si>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</si>
  <si>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</si>
  <si>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</si>
  <si>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</si>
  <si>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</si>
  <si>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</si>
  <si>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</si>
  <si>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</si>
  <si>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</si>
  <si>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</si>
  <si>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</si>
  <si>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</si>
  <si>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</si>
  <si>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</si>
  <si>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</si>
  <si>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</si>
  <si>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</si>
  <si>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</si>
  <si>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</si>
  <si>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</si>
  <si>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</si>
  <si>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</si>
  <si>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</si>
  <si>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</si>
  <si>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</si>
  <si>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</si>
  <si>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</si>
  <si>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</si>
  <si>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</si>
  <si>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</si>
  <si>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</si>
  <si>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</si>
  <si>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</si>
  <si>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</si>
  <si>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</si>
  <si>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</si>
  <si>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</si>
  <si>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</si>
  <si>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</si>
  <si>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</si>
  <si>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</si>
  <si>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</si>
  <si>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</si>
  <si>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</si>
  <si>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</si>
  <si>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</si>
  <si>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</si>
  <si>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</si>
  <si>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</si>
  <si>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</si>
  <si>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</si>
  <si>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</si>
  <si>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</si>
  <si>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</si>
  <si>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</si>
  <si>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</si>
  <si>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</si>
  <si>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</si>
  <si>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</si>
  <si>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</si>
  <si>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</si>
  <si>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</si>
  <si>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</si>
  <si>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</si>
  <si>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</si>
  <si>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</si>
  <si>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</si>
  <si>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</si>
  <si>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</si>
  <si>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</si>
  <si>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</si>
  <si>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</si>
  <si>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</si>
  <si>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</si>
  <si>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</si>
  <si>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</si>
  <si>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</si>
  <si>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</si>
  <si>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</si>
  <si>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</si>
  <si>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</si>
  <si>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</si>
  <si>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</si>
  <si>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</si>
  <si>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</si>
  <si>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</si>
  <si>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</si>
  <si>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</si>
  <si>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</si>
  <si>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</si>
  <si>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</si>
  <si>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</si>
  <si>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</si>
  <si>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</si>
  <si>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</si>
  <si>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</si>
  <si>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</si>
  <si>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</si>
  <si>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</si>
  <si>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</si>
  <si>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</si>
  <si>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</si>
  <si>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</si>
  <si>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</si>
  <si>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</si>
  <si>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</si>
  <si>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</si>
  <si>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</si>
  <si>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</si>
  <si>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</si>
  <si>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</si>
  <si>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</si>
  <si>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</si>
  <si>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</si>
  <si>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</si>
  <si>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</si>
  <si>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</si>
  <si>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</si>
  <si>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</si>
  <si>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</si>
  <si>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</si>
  <si>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</si>
  <si>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</si>
  <si>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</si>
  <si>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</si>
  <si>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</si>
  <si>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</si>
  <si>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</si>
  <si>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</si>
  <si>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</si>
  <si>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</si>
  <si>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</si>
  <si>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</si>
  <si>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</si>
  <si>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</si>
  <si>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</si>
  <si>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</si>
  <si>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</si>
  <si>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</si>
  <si>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</si>
  <si>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</si>
  <si>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</si>
  <si>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</si>
  <si>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</si>
  <si>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</si>
  <si>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</si>
  <si>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</si>
  <si>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</si>
  <si>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</si>
  <si>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</si>
  <si>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</si>
  <si>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</si>
  <si>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</si>
  <si>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</si>
  <si>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</si>
  <si>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</si>
  <si>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</si>
  <si>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</si>
  <si>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</si>
  <si>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</si>
  <si>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</si>
  <si>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</si>
  <si>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</si>
  <si>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</si>
  <si>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</si>
  <si>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</si>
  <si>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</si>
  <si>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</si>
  <si>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</si>
  <si>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</si>
  <si>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</si>
  <si>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</si>
  <si>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</si>
  <si>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</si>
  <si>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</si>
  <si>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</si>
  <si>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</si>
  <si>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</si>
  <si>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</si>
  <si>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</si>
  <si>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</si>
  <si>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</si>
  <si>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</si>
  <si>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</si>
  <si>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</si>
  <si>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</si>
  <si>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</si>
  <si>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</si>
  <si>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</si>
  <si>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</si>
  <si>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</si>
  <si>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</si>
  <si>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</si>
  <si>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</si>
  <si>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</si>
  <si>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</si>
  <si>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</si>
  <si>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</si>
  <si>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</si>
  <si>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</si>
  <si>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</si>
  <si>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</si>
  <si>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</si>
  <si>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</si>
  <si>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</si>
  <si>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</si>
  <si>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</si>
  <si>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</si>
  <si>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</si>
  <si>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</si>
  <si>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</si>
  <si>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</si>
  <si>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</si>
  <si>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</si>
  <si>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</si>
  <si>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</si>
  <si>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</si>
  <si>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</si>
  <si>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</si>
  <si>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</si>
  <si>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</si>
  <si>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</si>
  <si>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</si>
  <si>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</si>
  <si>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</si>
  <si>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</si>
  <si>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</si>
  <si>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</si>
  <si>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</si>
  <si>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</si>
  <si>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</si>
  <si>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</si>
  <si>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</si>
  <si>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</si>
  <si>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</si>
  <si>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</si>
  <si>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</si>
  <si>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</si>
  <si>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</si>
  <si>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</si>
  <si>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</si>
  <si>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</si>
  <si>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</si>
  <si>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</si>
  <si>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</si>
  <si>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</si>
  <si>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</si>
  <si>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</si>
  <si>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</si>
  <si>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</si>
  <si>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</si>
  <si>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</si>
  <si>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</si>
  <si>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</si>
  <si>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</si>
  <si>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</si>
  <si>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</si>
  <si>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</si>
  <si>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</si>
  <si>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</si>
  <si>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</si>
  <si>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</si>
  <si>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</si>
  <si>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</si>
  <si>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</si>
  <si>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</si>
  <si>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</si>
  <si>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</si>
  <si>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</si>
  <si>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</si>
  <si>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</si>
  <si>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</si>
  <si>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</si>
  <si>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</si>
  <si>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</si>
  <si>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</si>
  <si>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</si>
  <si>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</si>
  <si>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</si>
  <si>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</si>
  <si>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</si>
  <si>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</si>
  <si>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</si>
  <si>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</si>
  <si>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</si>
  <si>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</si>
  <si>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</si>
  <si>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</si>
  <si>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</si>
  <si>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</si>
  <si>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</si>
  <si>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</si>
  <si>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</si>
  <si>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</si>
  <si>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</si>
  <si>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</si>
  <si>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</si>
  <si>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</si>
  <si>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</si>
  <si>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</si>
  <si>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</si>
  <si>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</si>
  <si>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</si>
  <si>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</si>
  <si>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</si>
  <si>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</si>
  <si>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</si>
  <si>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</si>
  <si>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</si>
  <si>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</si>
  <si>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</si>
  <si>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</si>
  <si>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</si>
  <si>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</si>
  <si>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</si>
  <si>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</si>
  <si>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</si>
  <si>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</si>
  <si>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</si>
  <si>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</si>
  <si>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</si>
  <si>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</si>
  <si>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</si>
  <si>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</si>
  <si>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</si>
  <si>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</si>
  <si>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</si>
  <si>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</si>
  <si>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</si>
  <si>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</si>
  <si>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</si>
  <si>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</si>
  <si>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</si>
  <si>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</si>
  <si>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</si>
  <si>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</si>
  <si>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</si>
  <si>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</si>
  <si>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</si>
  <si>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</si>
  <si>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</si>
  <si>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</si>
  <si>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</si>
  <si>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</si>
  <si>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</si>
  <si>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</si>
  <si>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</si>
  <si>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</si>
  <si>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</si>
  <si>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</si>
  <si>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</si>
  <si>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</si>
  <si>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</si>
  <si>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</si>
  <si>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</si>
  <si>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</si>
  <si>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</si>
  <si>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</si>
  <si>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</si>
  <si>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</si>
  <si>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</si>
  <si>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</si>
  <si>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</si>
  <si>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</si>
  <si>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</si>
  <si>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</si>
  <si>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</si>
  <si>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</si>
  <si>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</si>
  <si>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</si>
  <si>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</si>
  <si>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</si>
  <si>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</si>
  <si>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</si>
  <si>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</si>
  <si>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</si>
  <si>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</si>
  <si>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</si>
  <si>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</si>
  <si>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</si>
  <si>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</si>
  <si>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</si>
  <si>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</si>
  <si>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</si>
  <si>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</si>
  <si>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</si>
  <si>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</si>
  <si>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</si>
  <si>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</si>
  <si>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</si>
  <si>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</si>
  <si>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</si>
  <si>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</si>
  <si>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</si>
  <si>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</si>
  <si>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</si>
  <si>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</si>
  <si>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</si>
  <si>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</si>
  <si>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</si>
  <si>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</si>
  <si>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</si>
  <si>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</si>
  <si>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</si>
  <si>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</si>
  <si>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</si>
  <si>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</si>
  <si>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</si>
  <si>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</si>
  <si>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</si>
  <si>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</si>
  <si>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</si>
  <si>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</si>
  <si>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</si>
  <si>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</si>
  <si>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</si>
  <si>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</si>
  <si>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</si>
  <si>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</si>
  <si>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</si>
  <si>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</si>
  <si>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</si>
  <si>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</si>
  <si>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</si>
  <si>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</si>
  <si>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</si>
  <si>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</si>
  <si>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</si>
  <si>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</si>
  <si>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</si>
  <si>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</si>
  <si>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</si>
  <si>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</si>
  <si>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</si>
  <si>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</si>
  <si>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</si>
  <si>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</si>
  <si>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</si>
  <si>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</si>
  <si>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</si>
  <si>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</si>
  <si>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</si>
  <si>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</si>
  <si>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</si>
  <si>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</si>
  <si>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</si>
  <si>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</si>
  <si>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</si>
  <si>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</si>
  <si>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</si>
  <si>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</si>
  <si>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</si>
  <si>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</si>
  <si>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</si>
  <si>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</si>
  <si>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</si>
  <si>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</si>
  <si>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</si>
  <si>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</si>
  <si>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</si>
  <si>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</si>
  <si>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</si>
  <si>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</si>
  <si>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</si>
  <si>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</si>
  <si>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</si>
  <si>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</si>
  <si>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</si>
  <si>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</si>
  <si>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</si>
  <si>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</si>
  <si>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</si>
  <si>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</si>
  <si>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</si>
  <si>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</si>
  <si>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</si>
  <si>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</si>
  <si>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</si>
  <si>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</si>
  <si>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</si>
  <si>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</si>
  <si>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</si>
  <si>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</si>
  <si>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</si>
  <si>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</si>
  <si>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</si>
  <si>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</si>
  <si>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</si>
  <si>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</si>
  <si>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</si>
  <si>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</si>
  <si>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</si>
  <si>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</si>
  <si>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</si>
  <si>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</si>
  <si>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</si>
  <si>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</si>
  <si>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</si>
  <si>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</si>
  <si>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</si>
  <si>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</si>
  <si>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</si>
  <si>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</si>
  <si>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</si>
  <si>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</si>
  <si>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</si>
  <si>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</si>
  <si>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</si>
  <si>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</si>
  <si>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</si>
  <si>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</si>
  <si>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</si>
  <si>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</si>
  <si>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</si>
  <si>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</si>
  <si>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</si>
  <si>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</si>
  <si>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</si>
  <si>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</si>
  <si>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</si>
  <si>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</si>
  <si>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</si>
  <si>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</si>
  <si>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</si>
  <si>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</si>
  <si>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</si>
  <si>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</si>
  <si>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</si>
  <si>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</si>
  <si>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</si>
  <si>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</si>
  <si>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</si>
  <si>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</si>
  <si>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</si>
  <si>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</si>
  <si>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</si>
  <si>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</si>
  <si>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</si>
  <si>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</si>
  <si>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</si>
  <si>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</si>
  <si>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</si>
  <si>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</si>
  <si>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</si>
  <si>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</si>
  <si>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</si>
  <si>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</si>
  <si>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</si>
  <si>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</si>
  <si>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</si>
  <si>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</si>
  <si>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</si>
  <si>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</si>
  <si>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</si>
  <si>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</si>
  <si>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</si>
  <si>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</si>
  <si>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</si>
  <si>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</si>
  <si>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</si>
  <si>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</si>
  <si>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</si>
  <si>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</si>
  <si>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</si>
  <si>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</si>
  <si>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</si>
  <si>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</si>
  <si>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</si>
  <si>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</si>
  <si>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</si>
  <si>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</si>
  <si>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</si>
  <si>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</si>
  <si>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</si>
  <si>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</si>
  <si>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</si>
  <si>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</si>
  <si>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</si>
  <si>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</si>
  <si>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</si>
  <si>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</si>
  <si>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</si>
  <si>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</si>
  <si>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</si>
  <si>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</si>
  <si>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</si>
  <si>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</si>
  <si>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</si>
  <si>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</si>
  <si>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</si>
  <si>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</si>
  <si>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</si>
  <si>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</si>
  <si>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</si>
  <si>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</si>
  <si>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</si>
  <si>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</si>
  <si>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</si>
  <si>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</si>
  <si>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</si>
  <si>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</si>
  <si>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</si>
  <si>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</si>
  <si>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</si>
  <si>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</si>
  <si>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</si>
  <si>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</si>
  <si>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</si>
  <si>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</si>
  <si>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</si>
  <si>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</si>
  <si>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</si>
  <si>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</si>
  <si>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</si>
  <si>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</si>
  <si>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</si>
  <si>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</si>
  <si>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</si>
  <si>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</si>
  <si>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</si>
  <si>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</si>
  <si>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</si>
  <si>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</si>
  <si>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</si>
  <si>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</si>
  <si>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</si>
  <si>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</si>
  <si>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</si>
  <si>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</si>
  <si>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</si>
  <si>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</si>
  <si>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</si>
  <si>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</si>
  <si>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</si>
  <si>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</si>
  <si>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</si>
  <si>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</si>
  <si>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</si>
  <si>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</si>
  <si>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</si>
  <si>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</si>
  <si>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</si>
  <si>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</si>
  <si>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</si>
  <si>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</si>
  <si>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</si>
  <si>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</si>
  <si>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</si>
  <si>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</si>
  <si>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</si>
  <si>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</si>
  <si>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</si>
  <si>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</si>
  <si>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</si>
  <si>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</si>
  <si>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</si>
  <si>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</si>
  <si>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</si>
  <si>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</si>
  <si>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</si>
  <si>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</si>
  <si>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</si>
  <si>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</si>
  <si>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</si>
  <si>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</si>
  <si>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</si>
  <si>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</si>
  <si>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</si>
  <si>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</si>
  <si>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</si>
  <si>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</si>
  <si>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</si>
  <si>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</si>
  <si>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</si>
  <si>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</si>
  <si>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</si>
  <si>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</si>
  <si>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</si>
  <si>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</si>
  <si>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</si>
  <si>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</si>
  <si>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</si>
  <si>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</si>
  <si>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</si>
  <si>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</si>
  <si>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</si>
  <si>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</si>
  <si>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</si>
  <si>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</si>
  <si>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</si>
  <si>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</si>
  <si>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</si>
  <si>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</si>
  <si>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</si>
  <si>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</si>
  <si>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</si>
  <si>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</si>
  <si>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</si>
  <si>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</si>
  <si>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</si>
  <si>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</si>
  <si>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</si>
  <si>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</si>
  <si>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</si>
  <si>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</si>
  <si>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</si>
  <si>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</si>
  <si>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</si>
  <si>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</si>
  <si>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</si>
  <si>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</si>
  <si>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</si>
  <si>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</si>
  <si>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</si>
  <si>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</si>
  <si>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</si>
  <si>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</si>
  <si>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</si>
  <si>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</si>
  <si>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</si>
  <si>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</si>
  <si>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</si>
  <si>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</si>
  <si>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</si>
  <si>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</si>
  <si>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</si>
  <si>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</si>
  <si>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</si>
  <si>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</si>
  <si>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</si>
  <si>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</si>
  <si>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</si>
  <si>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</si>
  <si>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</si>
  <si>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</si>
  <si>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</si>
  <si>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</si>
  <si>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</si>
  <si>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</si>
  <si>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</si>
  <si>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</si>
  <si>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</si>
  <si>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</si>
  <si>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</si>
  <si>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</si>
  <si>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</si>
  <si>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</si>
  <si>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</si>
  <si>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</si>
  <si>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</si>
  <si>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</si>
  <si>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</si>
  <si>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</si>
  <si>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</si>
  <si>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</si>
  <si>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</si>
  <si>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</si>
  <si>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</si>
  <si>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</si>
  <si>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</si>
  <si>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</si>
  <si>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</si>
  <si>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</si>
  <si>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</si>
  <si>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</si>
  <si>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</si>
  <si>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</si>
  <si>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</si>
  <si>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</si>
  <si>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</si>
  <si>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</si>
  <si>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</si>
  <si>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</si>
  <si>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</si>
  <si>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</si>
  <si>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</si>
  <si>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</si>
  <si>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</si>
  <si>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</si>
  <si>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</si>
  <si>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</si>
  <si>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</si>
  <si>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</si>
  <si>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</si>
  <si>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</si>
  <si>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</si>
  <si>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</si>
  <si>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</si>
  <si>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</si>
  <si>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</si>
  <si>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</si>
  <si>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</si>
  <si>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</si>
  <si>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</si>
  <si>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</si>
  <si>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</si>
  <si>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</si>
  <si>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</si>
  <si>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</si>
  <si>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</si>
  <si>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</si>
  <si>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</si>
  <si>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</si>
  <si>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</si>
  <si>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</si>
  <si>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</si>
  <si>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</si>
  <si>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</si>
  <si>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</si>
  <si>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</si>
  <si>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</si>
  <si>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</si>
  <si>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</si>
  <si>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</si>
  <si>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</si>
  <si>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</si>
  <si>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</si>
  <si>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</si>
  <si>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</si>
  <si>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</si>
  <si>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</si>
  <si>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</si>
  <si>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</si>
  <si>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</si>
  <si>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</si>
  <si>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</si>
  <si>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</si>
  <si>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</si>
  <si>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</si>
  <si>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</si>
  <si>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</si>
  <si>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</si>
  <si>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</si>
  <si>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</si>
  <si>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</si>
  <si>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</si>
  <si>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</si>
  <si>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</si>
  <si>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</si>
  <si>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</si>
  <si>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</si>
  <si>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</si>
  <si>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</si>
  <si>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</si>
  <si>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</si>
  <si>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</si>
  <si>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</si>
  <si>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</si>
  <si>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</si>
  <si>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</si>
  <si>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</si>
  <si>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</si>
  <si>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</si>
  <si>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</si>
  <si>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</si>
  <si>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</si>
  <si>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</si>
  <si>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</si>
  <si>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</si>
  <si>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</si>
  <si>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</si>
  <si>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</si>
  <si>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</si>
  <si>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</si>
  <si>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</si>
  <si>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</si>
  <si>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</si>
  <si>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</si>
  <si>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</si>
  <si>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</si>
  <si>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</si>
  <si>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</si>
  <si>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</si>
  <si>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</si>
  <si>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</si>
  <si>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</si>
  <si>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</si>
  <si>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</si>
  <si>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</si>
  <si>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</si>
  <si>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</si>
  <si>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</si>
  <si>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</si>
  <si>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</si>
  <si>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</si>
  <si>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</si>
  <si>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</si>
  <si>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</si>
  <si>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</si>
  <si>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</si>
  <si>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</si>
  <si>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</si>
  <si>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</si>
  <si>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</si>
  <si>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</si>
  <si>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</si>
  <si>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</si>
  <si>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</si>
  <si>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</si>
  <si>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</si>
  <si>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</si>
  <si>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</si>
  <si>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</si>
  <si>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</si>
  <si>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</si>
  <si>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</si>
  <si>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</si>
  <si>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</si>
  <si>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</si>
  <si>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</si>
  <si>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</si>
  <si>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</si>
  <si>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</si>
  <si>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</si>
  <si>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</si>
  <si>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</si>
  <si>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</si>
  <si>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</si>
  <si>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</si>
  <si>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</si>
  <si>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</si>
  <si>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</si>
  <si>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</si>
  <si>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</si>
  <si>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</si>
  <si>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</si>
  <si>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</si>
  <si>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</si>
  <si>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</si>
  <si>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</si>
  <si>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</si>
  <si>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</si>
  <si>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</si>
  <si>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</si>
  <si>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</si>
  <si>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</si>
  <si>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</si>
  <si>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</si>
  <si>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</si>
  <si>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</si>
  <si>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</si>
  <si>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</si>
  <si>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</si>
  <si>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</si>
  <si>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</si>
  <si>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</si>
  <si>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</si>
  <si>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</si>
  <si>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</si>
  <si>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</si>
  <si>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</si>
  <si>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</si>
  <si>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</si>
  <si>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</si>
  <si>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</si>
  <si>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</si>
  <si>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</si>
  <si>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</si>
  <si>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</si>
  <si>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</si>
  <si>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</si>
  <si>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</si>
  <si>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</si>
  <si>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</si>
  <si>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</si>
  <si>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</si>
  <si>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</si>
  <si>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</si>
  <si>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</si>
  <si>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</si>
  <si>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</si>
  <si>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</si>
  <si>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</si>
  <si>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</si>
  <si>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</si>
  <si>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</si>
  <si>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</si>
  <si>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</si>
  <si>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</si>
  <si>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</si>
  <si>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</si>
  <si>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</si>
  <si>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</si>
  <si>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</si>
  <si>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</si>
  <si>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</si>
  <si>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</si>
  <si>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</si>
  <si>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</si>
  <si>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</si>
  <si>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</si>
  <si>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</si>
  <si>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</si>
  <si>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</si>
  <si>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</si>
  <si>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</si>
  <si>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</si>
  <si>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</si>
  <si>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</si>
  <si>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</si>
  <si>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</si>
  <si>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</si>
  <si>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</si>
  <si>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</si>
  <si>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</si>
  <si>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</si>
  <si>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</si>
  <si>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</si>
  <si>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</si>
  <si>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</si>
  <si>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</si>
  <si>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</si>
  <si>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</si>
  <si>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</si>
  <si>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</si>
  <si>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</si>
  <si>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</si>
  <si>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</si>
  <si>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</si>
  <si>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</si>
  <si>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</si>
  <si>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</si>
  <si>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</si>
  <si>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</si>
  <si>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</si>
  <si>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</si>
  <si>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</si>
  <si>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</si>
  <si>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</si>
  <si>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</si>
  <si>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</si>
  <si>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</si>
  <si>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</si>
  <si>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</si>
  <si>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</si>
  <si>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</si>
  <si>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</si>
  <si>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</si>
  <si>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</si>
  <si>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</si>
  <si>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</si>
  <si>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</si>
  <si>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</si>
  <si>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</si>
  <si>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</si>
  <si>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</si>
  <si>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</si>
  <si>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</si>
  <si>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</si>
  <si>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</si>
  <si>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</si>
  <si>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</si>
  <si>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</si>
  <si>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</si>
  <si>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</si>
  <si>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</si>
  <si>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</si>
  <si>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</si>
  <si>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</si>
  <si>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</si>
  <si>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</si>
  <si>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</si>
  <si>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</si>
  <si>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</si>
  <si>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</si>
  <si>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</si>
  <si>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</si>
  <si>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</si>
  <si>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</si>
  <si>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</si>
  <si>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</si>
  <si>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</si>
  <si>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</si>
  <si>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</si>
  <si>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</si>
  <si>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</si>
  <si>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</si>
  <si>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</si>
  <si>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</si>
  <si>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</si>
  <si>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</si>
  <si>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</si>
  <si>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</si>
  <si>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</si>
  <si>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</si>
  <si>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</si>
  <si>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</si>
  <si>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</si>
  <si>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</si>
  <si>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</si>
  <si>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</si>
  <si>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</si>
  <si>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</si>
  <si>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</si>
  <si>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</si>
  <si>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</si>
  <si>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</si>
  <si>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</si>
  <si>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</si>
  <si>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</si>
  <si>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</si>
  <si>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</si>
  <si>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</si>
  <si>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</si>
  <si>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</si>
  <si>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</si>
  <si>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</si>
  <si>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</si>
  <si>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</si>
  <si>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</si>
  <si>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</si>
  <si>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</si>
  <si>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</si>
  <si>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</si>
  <si>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</si>
  <si>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</si>
  <si>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</si>
  <si>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</si>
  <si>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</si>
  <si>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</si>
  <si>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</si>
  <si>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</si>
  <si>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</si>
  <si>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</si>
  <si>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</si>
  <si>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</si>
  <si>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</si>
  <si>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</si>
  <si>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</si>
  <si>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</si>
  <si>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</si>
  <si>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</si>
  <si>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</si>
  <si>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</si>
  <si>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</si>
  <si>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</si>
  <si>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</si>
  <si>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</si>
  <si>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</si>
  <si>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</si>
  <si>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</si>
  <si>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</si>
  <si>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</si>
  <si>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</si>
  <si>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</si>
  <si>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</si>
  <si>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</si>
  <si>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</si>
  <si>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</si>
  <si>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</si>
  <si>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</si>
  <si>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</si>
  <si>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</si>
  <si>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</si>
  <si>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</si>
  <si>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</si>
  <si>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</si>
  <si>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</si>
  <si>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</si>
  <si>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</si>
  <si>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</si>
  <si>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</si>
  <si>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</si>
  <si>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</si>
  <si>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</si>
  <si>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</si>
  <si>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</si>
  <si>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</si>
  <si>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</si>
  <si>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</si>
  <si>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</si>
  <si>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</si>
  <si>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</si>
  <si>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</si>
  <si>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</si>
  <si>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</si>
  <si>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</si>
  <si>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</si>
  <si>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</si>
  <si>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</si>
  <si>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</si>
  <si>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</si>
  <si>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</si>
  <si>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</si>
  <si>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</si>
  <si>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</si>
  <si>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</si>
  <si>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</si>
  <si>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</si>
  <si>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</si>
  <si>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</si>
  <si>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</si>
  <si>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</si>
  <si>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</si>
  <si>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</si>
  <si>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</si>
  <si>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</si>
  <si>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</si>
  <si>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</si>
  <si>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</si>
  <si>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</si>
  <si>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</si>
  <si>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</si>
  <si>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</si>
  <si>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</si>
  <si>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</si>
  <si>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</si>
  <si>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</si>
  <si>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</si>
  <si>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</si>
  <si>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</si>
  <si>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</si>
  <si>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</si>
  <si>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</si>
  <si>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</si>
  <si>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</si>
  <si>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</si>
  <si>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</si>
  <si>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</si>
  <si>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</si>
  <si>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</si>
  <si>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</si>
  <si>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</si>
  <si>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</si>
  <si>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</si>
  <si>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</si>
  <si>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</si>
  <si>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</si>
  <si>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</si>
  <si>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</si>
  <si>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</si>
  <si>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</si>
  <si>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</si>
  <si>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</si>
  <si>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</si>
  <si>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</si>
  <si>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</si>
  <si>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</si>
  <si>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</si>
  <si>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</si>
  <si>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</si>
  <si>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</si>
  <si>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</si>
  <si>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</si>
  <si>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</si>
  <si>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</si>
  <si>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</si>
  <si>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</si>
  <si>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</si>
  <si>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</si>
  <si>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</si>
  <si>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</si>
  <si>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</si>
  <si>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</si>
  <si>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</si>
  <si>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</si>
  <si>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</si>
  <si>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</si>
  <si>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</si>
  <si>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</si>
  <si>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</si>
  <si>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</si>
  <si>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</si>
  <si>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</si>
  <si>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</si>
  <si>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</si>
  <si>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</si>
  <si>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</si>
  <si>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</si>
  <si>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</si>
  <si>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</si>
  <si>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</si>
  <si>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</si>
  <si>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</si>
  <si>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</si>
  <si>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</si>
  <si>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</si>
  <si>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</si>
  <si>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</si>
  <si>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</si>
  <si>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</si>
  <si>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</si>
  <si>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</si>
  <si>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</si>
  <si>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</si>
  <si>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</si>
  <si>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</si>
  <si>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</si>
  <si>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</si>
  <si>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</si>
  <si>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</si>
  <si>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</si>
  <si>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</si>
  <si>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</si>
  <si>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</si>
  <si>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</si>
  <si>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</si>
  <si>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</si>
  <si>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</si>
  <si>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</si>
  <si>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</si>
  <si>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</si>
  <si>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</si>
  <si>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</si>
  <si>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</si>
  <si>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</si>
  <si>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</si>
  <si>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</si>
  <si>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</si>
  <si>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</si>
  <si>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</si>
  <si>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</si>
  <si>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</si>
  <si>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</si>
  <si>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</si>
  <si>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</si>
  <si>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</si>
  <si>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</si>
  <si>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</si>
  <si>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</si>
  <si>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</si>
  <si>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</si>
  <si>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</si>
  <si>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</si>
  <si>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</si>
  <si>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</si>
  <si>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</si>
  <si>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</si>
  <si>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</si>
  <si>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</si>
  <si>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</si>
  <si>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</si>
  <si>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</si>
  <si>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</si>
  <si>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</si>
  <si>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</si>
  <si>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</si>
  <si>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</si>
  <si>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</si>
  <si>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</si>
  <si>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</si>
  <si>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</si>
  <si>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</si>
  <si>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</si>
  <si>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</si>
  <si>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</si>
  <si>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</si>
  <si>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</si>
  <si>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</si>
  <si>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</si>
  <si>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</si>
  <si>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</si>
  <si>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</si>
  <si>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</si>
  <si>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</si>
  <si>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</si>
  <si>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</si>
  <si>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</si>
  <si>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</si>
  <si>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</si>
  <si>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</si>
  <si>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</si>
  <si>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</si>
  <si>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</si>
  <si>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</si>
  <si>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</si>
  <si>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</si>
  <si>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</si>
  <si>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</si>
  <si>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</si>
  <si>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</si>
  <si>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</si>
  <si>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</si>
  <si>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</si>
  <si>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</si>
  <si>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</si>
  <si>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</si>
  <si>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</si>
  <si>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</si>
  <si>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</si>
  <si>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</si>
  <si>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</si>
  <si>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</si>
  <si>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</si>
  <si>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</si>
  <si>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</si>
  <si>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</si>
  <si>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</si>
  <si>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</si>
  <si>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</si>
  <si>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</si>
  <si>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</si>
  <si>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</si>
  <si>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</si>
  <si>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</si>
  <si>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</si>
  <si>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</si>
  <si>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</si>
  <si>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</si>
  <si>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</si>
  <si>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</si>
  <si>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</si>
  <si>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</si>
  <si>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</si>
  <si>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</si>
  <si>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</si>
  <si>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</si>
  <si>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</si>
  <si>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</si>
  <si>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</si>
  <si>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</si>
  <si>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</si>
  <si>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</si>
  <si>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</si>
  <si>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</si>
  <si>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</si>
  <si>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</si>
  <si>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</si>
  <si>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</si>
  <si>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</si>
  <si>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</si>
  <si>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</si>
  <si>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</si>
  <si>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</si>
  <si>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</si>
  <si>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</si>
  <si>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</si>
  <si>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</si>
  <si>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</si>
  <si>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</si>
  <si>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</si>
  <si>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</si>
  <si>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</si>
  <si>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</si>
  <si>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</si>
  <si>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</si>
  <si>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</si>
  <si>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</si>
  <si>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</si>
  <si>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</si>
  <si>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</si>
  <si>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</si>
  <si>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</si>
  <si>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</si>
  <si>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</si>
  <si>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</si>
  <si>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</si>
  <si>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</si>
  <si>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</si>
  <si>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</si>
  <si>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</si>
  <si>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</si>
  <si>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</si>
  <si>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</si>
  <si>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</si>
  <si>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</si>
  <si>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</si>
  <si>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</si>
  <si>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</si>
  <si>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</si>
  <si>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</si>
  <si>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</si>
  <si>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</si>
  <si>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</si>
  <si>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</si>
  <si>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</si>
  <si>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</si>
  <si>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</si>
  <si>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</si>
  <si>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</si>
  <si>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</si>
  <si>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</si>
  <si>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</si>
  <si>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</si>
  <si>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</si>
  <si>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</si>
  <si>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</si>
  <si>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</si>
  <si>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</si>
  <si>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</si>
  <si>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</si>
  <si>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</si>
  <si>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</si>
  <si>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</si>
  <si>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</si>
  <si>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</si>
  <si>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</si>
  <si>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</si>
  <si>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</si>
  <si>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</si>
  <si>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</si>
  <si>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</si>
  <si>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</si>
  <si>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</si>
  <si>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</si>
  <si>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</si>
  <si>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</si>
  <si>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</si>
  <si>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</si>
  <si>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</si>
  <si>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</si>
  <si>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</si>
  <si>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</si>
  <si>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</si>
  <si>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</si>
  <si>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</si>
  <si>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</si>
  <si>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</si>
  <si>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</si>
  <si>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</si>
  <si>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</si>
  <si>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</si>
  <si>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</si>
  <si>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</si>
  <si>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</si>
  <si>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</si>
  <si>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</si>
  <si>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</si>
  <si>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</si>
  <si>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</si>
  <si>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</si>
  <si>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</si>
  <si>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</si>
  <si>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</si>
  <si>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</si>
  <si>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</si>
  <si>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</si>
  <si>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</si>
  <si>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</si>
  <si>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</si>
  <si>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</si>
  <si>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</si>
  <si>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</si>
  <si>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</si>
  <si>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</si>
  <si>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</si>
  <si>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</si>
  <si>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</si>
  <si>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</si>
  <si>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</si>
  <si>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</si>
  <si>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</si>
  <si>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</si>
  <si>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</si>
  <si>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</si>
  <si>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</si>
  <si>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</si>
  <si>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</si>
  <si>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</si>
  <si>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</si>
  <si>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</si>
  <si>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</si>
  <si>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</si>
  <si>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</si>
  <si>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</si>
  <si>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</si>
  <si>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</si>
  <si>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</si>
  <si>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</si>
  <si>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</si>
  <si>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</si>
  <si>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</si>
  <si>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</si>
  <si>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</si>
  <si>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</si>
  <si>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</si>
  <si>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</si>
  <si>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</si>
  <si>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</si>
  <si>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</si>
  <si>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</si>
  <si>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</si>
  <si>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</si>
  <si>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</si>
  <si>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</si>
  <si>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</si>
  <si>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</si>
  <si>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</si>
  <si>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</si>
  <si>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</si>
  <si>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</si>
  <si>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</si>
  <si>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</si>
  <si>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</si>
  <si>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</si>
  <si>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</si>
  <si>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</si>
  <si>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</si>
  <si>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</si>
  <si>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</si>
  <si>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</si>
  <si>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</si>
  <si>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</si>
  <si>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</si>
  <si>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</si>
  <si>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</si>
  <si>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</si>
  <si>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</si>
  <si>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</si>
  <si>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</si>
  <si>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</si>
  <si>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</si>
  <si>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</si>
  <si>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</si>
  <si>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</si>
  <si>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</si>
  <si>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</si>
  <si>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</si>
  <si>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</si>
  <si>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</si>
  <si>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</si>
  <si>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</si>
  <si>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</si>
  <si>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</si>
  <si>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</si>
  <si>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</si>
  <si>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</si>
  <si>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</si>
  <si>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</si>
  <si>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</si>
  <si>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</si>
  <si>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</si>
  <si>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</si>
  <si>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</si>
  <si>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</si>
  <si>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</si>
  <si>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</si>
  <si>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</si>
  <si>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</si>
  <si>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</si>
  <si>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</si>
  <si>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</si>
  <si>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</si>
  <si>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</si>
  <si>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</si>
  <si>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</si>
  <si>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</si>
  <si>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</si>
  <si>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</si>
  <si>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</si>
  <si>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</si>
  <si>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</si>
  <si>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</si>
  <si>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</si>
  <si>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</si>
  <si>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</si>
  <si>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</si>
  <si>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</si>
  <si>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</si>
  <si>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</si>
  <si>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</si>
  <si>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</si>
  <si>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</si>
  <si>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</si>
  <si>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</si>
  <si>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</si>
  <si>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</si>
  <si>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</si>
  <si>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</si>
  <si>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</si>
  <si>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</si>
  <si>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</si>
  <si>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</si>
  <si>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</si>
  <si>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</si>
  <si>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</si>
  <si>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</si>
  <si>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</si>
  <si>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</si>
  <si>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</si>
  <si>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</si>
  <si>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</si>
  <si>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</si>
  <si>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</si>
  <si>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</si>
  <si>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</si>
  <si>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</si>
  <si>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</si>
  <si>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</si>
  <si>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</si>
  <si>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</si>
  <si>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</si>
  <si>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</si>
  <si>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</si>
  <si>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</si>
  <si>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</si>
  <si>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</si>
  <si>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</si>
  <si>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</si>
  <si>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</si>
  <si>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</si>
  <si>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</si>
  <si>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</si>
  <si>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</si>
  <si>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</si>
  <si>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</si>
  <si>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</si>
  <si>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</si>
  <si>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</si>
  <si>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</si>
  <si>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</si>
  <si>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</si>
  <si>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</si>
  <si>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</si>
  <si>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</si>
  <si>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</si>
  <si>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</si>
  <si>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</si>
  <si>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</si>
  <si>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</si>
  <si>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</si>
  <si>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</si>
  <si>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</si>
  <si>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</si>
  <si>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</si>
  <si>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</si>
  <si>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</si>
  <si>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</si>
  <si>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</si>
  <si>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</si>
  <si>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</si>
  <si>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</si>
  <si>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</si>
  <si>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</si>
  <si>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</si>
  <si>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</si>
  <si>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</si>
  <si>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</si>
  <si>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</si>
  <si>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</si>
  <si>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</si>
  <si>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</si>
  <si>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</si>
  <si>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</si>
  <si>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</si>
  <si>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</si>
  <si>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</si>
  <si>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</si>
  <si>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</si>
  <si>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</si>
  <si>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</si>
  <si>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</si>
  <si>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</si>
  <si>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</si>
  <si>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</si>
  <si>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</si>
  <si>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</si>
  <si>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</si>
  <si>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</si>
  <si>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</si>
  <si>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</si>
  <si>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</si>
  <si>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</si>
  <si>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</si>
  <si>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</si>
  <si>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</si>
  <si>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</si>
  <si>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</si>
  <si>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</si>
  <si>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</si>
  <si>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</si>
  <si>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</si>
  <si>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</si>
  <si>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</si>
  <si>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</si>
  <si>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</si>
  <si>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</si>
  <si>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</si>
  <si>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</si>
  <si>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</si>
  <si>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</si>
  <si>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</si>
  <si>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</si>
  <si>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</si>
  <si>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</si>
  <si>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</si>
  <si>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</si>
  <si>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</si>
  <si>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</si>
  <si>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</si>
  <si>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</si>
  <si>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</si>
  <si>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</si>
  <si>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</si>
  <si>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</si>
  <si>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</si>
  <si>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</si>
  <si>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</si>
  <si>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</si>
  <si>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</si>
  <si>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</si>
  <si>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</si>
  <si>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</si>
  <si>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</si>
  <si>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</si>
  <si>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</si>
  <si>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</si>
  <si>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</si>
  <si>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</si>
  <si>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</si>
  <si>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</si>
  <si>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</si>
  <si>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</si>
  <si>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</si>
  <si>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</si>
  <si>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</si>
  <si>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</si>
  <si>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</si>
  <si>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</si>
  <si>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</si>
  <si>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</si>
  <si>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</si>
  <si>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</si>
  <si>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</si>
  <si>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</si>
  <si>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</si>
  <si>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</si>
  <si>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</si>
  <si>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</si>
  <si>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</si>
  <si>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</si>
  <si>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</si>
  <si>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</si>
  <si>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</si>
  <si>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</si>
  <si>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</si>
  <si>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</si>
  <si>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</si>
  <si>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</si>
  <si>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</si>
  <si>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</si>
  <si>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</si>
  <si>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</si>
  <si>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</si>
  <si>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</si>
  <si>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</si>
  <si>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</si>
  <si>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</si>
  <si>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</si>
  <si>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</si>
  <si>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</si>
  <si>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</si>
  <si>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</si>
  <si>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</si>
  <si>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</si>
  <si>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</si>
  <si>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</si>
  <si>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</si>
  <si>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</si>
  <si>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</si>
  <si>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</si>
  <si>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</si>
  <si>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</si>
  <si>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</si>
  <si>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</si>
  <si>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</si>
  <si>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</si>
  <si>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</si>
  <si>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</si>
  <si>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</si>
  <si>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</si>
  <si>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</si>
  <si>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</si>
  <si>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</si>
  <si>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</si>
  <si>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</si>
  <si>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</si>
  <si>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</si>
  <si>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</si>
  <si>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</si>
  <si>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</si>
  <si>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</si>
  <si>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</si>
  <si>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</si>
  <si>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</si>
  <si>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</si>
  <si>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</si>
  <si>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</si>
  <si>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</si>
  <si>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</si>
  <si>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</si>
  <si>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</si>
  <si>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</si>
  <si>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</si>
  <si>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</si>
  <si>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</si>
  <si>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</si>
  <si>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</si>
  <si>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</si>
  <si>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</si>
  <si>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</si>
  <si>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</si>
  <si>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</si>
  <si>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</si>
  <si>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</si>
  <si>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</si>
  <si>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</si>
  <si>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</si>
  <si>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</si>
  <si>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</si>
  <si>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</si>
  <si>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</si>
  <si>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</si>
  <si>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</si>
  <si>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</si>
  <si>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</si>
  <si>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</si>
  <si>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</si>
  <si>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</si>
  <si>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</si>
  <si>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</si>
  <si>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</si>
  <si>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</si>
  <si>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</si>
  <si>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</si>
  <si>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</si>
  <si>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</si>
  <si>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</si>
  <si>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</si>
  <si>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</si>
  <si>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</si>
  <si>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</si>
  <si>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</si>
  <si>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</si>
  <si>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</si>
  <si>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</si>
  <si>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</si>
  <si>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</si>
  <si>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</si>
  <si>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</si>
  <si>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</si>
  <si>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</si>
  <si>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</si>
  <si>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</si>
  <si>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</si>
  <si>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</si>
  <si>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</si>
  <si>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</si>
  <si>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</si>
  <si>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</si>
  <si>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</si>
  <si>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</si>
  <si>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</si>
  <si>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</si>
  <si>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</si>
  <si>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</si>
  <si>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</si>
  <si>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</si>
  <si>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</si>
  <si>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</si>
  <si>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</si>
  <si>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</si>
  <si>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</si>
  <si>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</si>
  <si>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</si>
  <si>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</si>
  <si>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</si>
  <si>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</si>
  <si>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</si>
  <si>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</si>
  <si>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</si>
  <si>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</si>
  <si>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</si>
  <si>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</si>
  <si>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</si>
  <si>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</si>
  <si>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</si>
  <si>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</si>
  <si>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</si>
  <si>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</si>
  <si>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</si>
  <si>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</si>
  <si>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</si>
  <si>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</si>
  <si>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</si>
  <si>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</si>
  <si>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</si>
  <si>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</si>
  <si>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</si>
  <si>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</si>
  <si>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</si>
  <si>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</si>
  <si>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</si>
  <si>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</si>
  <si>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</si>
  <si>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</si>
  <si>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</si>
  <si>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</si>
  <si>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</si>
  <si>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</si>
  <si>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</si>
  <si>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</si>
  <si>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</si>
  <si>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</si>
  <si>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</si>
  <si>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</si>
  <si>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</si>
  <si>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</si>
  <si>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</si>
  <si>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</si>
  <si>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</si>
  <si>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</si>
  <si>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</si>
  <si>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</si>
  <si>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</si>
  <si>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</si>
  <si>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</si>
  <si>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</si>
  <si>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</si>
  <si>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</si>
  <si>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</si>
  <si>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</si>
  <si>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</si>
  <si>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</si>
  <si>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</si>
  <si>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</si>
  <si>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</si>
  <si>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</si>
  <si>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</si>
  <si>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</si>
  <si>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</si>
  <si>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</si>
  <si>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</si>
  <si>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</si>
  <si>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</si>
  <si>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</si>
  <si>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</si>
  <si>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</si>
  <si>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</si>
  <si>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</si>
  <si>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</si>
  <si>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</si>
  <si>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</si>
  <si>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</si>
  <si>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</si>
  <si>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</si>
  <si>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</si>
  <si>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</si>
  <si>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</si>
  <si>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</si>
  <si>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</si>
  <si>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</si>
  <si>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</si>
  <si>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</si>
  <si>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</si>
  <si>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</si>
  <si>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</si>
  <si>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</si>
  <si>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</si>
  <si>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</si>
  <si>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</si>
  <si>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</si>
  <si>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</si>
  <si>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</si>
  <si>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</si>
  <si>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</si>
  <si>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</si>
  <si>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</si>
  <si>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</si>
  <si>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</si>
  <si>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</si>
  <si>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</si>
  <si>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</si>
  <si>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</si>
  <si>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</si>
  <si>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</si>
  <si>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</si>
  <si>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</si>
  <si>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</si>
  <si>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</si>
  <si>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</si>
  <si>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</si>
  <si>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</si>
  <si>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</si>
  <si>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</si>
  <si>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</si>
  <si>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</si>
  <si>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</si>
  <si>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</si>
  <si>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</si>
  <si>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</si>
  <si>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</si>
  <si>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</si>
  <si>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</si>
  <si>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</si>
  <si>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</si>
  <si>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</si>
  <si>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</si>
  <si>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</si>
  <si>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</si>
  <si>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</si>
  <si>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</si>
  <si>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</si>
  <si>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</si>
  <si>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</si>
  <si>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</si>
  <si>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</si>
  <si>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</si>
  <si>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</si>
  <si>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</si>
  <si>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</si>
  <si>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</si>
  <si>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</si>
  <si>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</si>
  <si>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</si>
  <si>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</si>
  <si>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</si>
  <si>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</si>
  <si>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</si>
  <si>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</si>
  <si>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</si>
  <si>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</si>
  <si>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</si>
  <si>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</si>
  <si>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</si>
  <si>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</si>
  <si>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</si>
  <si>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</si>
  <si>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</si>
  <si>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</si>
  <si>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</si>
  <si>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</si>
  <si>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</si>
  <si>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</si>
  <si>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</si>
  <si>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</si>
  <si>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</si>
  <si>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</si>
  <si>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</si>
  <si>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</si>
  <si>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</si>
  <si>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</si>
  <si>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</si>
  <si>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</si>
  <si>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</si>
  <si>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</si>
  <si>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</si>
  <si>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</si>
  <si>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</si>
  <si>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</si>
  <si>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</si>
  <si>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</si>
  <si>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</si>
  <si>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</si>
  <si>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</si>
  <si>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</si>
  <si>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</si>
  <si>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</si>
  <si>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</si>
  <si>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</si>
  <si>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</si>
  <si>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</si>
  <si>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</si>
  <si>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</si>
  <si>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</si>
  <si>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</si>
  <si>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</si>
  <si>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</si>
  <si>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</si>
  <si>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</si>
  <si>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</si>
  <si>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</si>
  <si>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</si>
  <si>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</si>
  <si>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</si>
  <si>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</si>
  <si>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</si>
  <si>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</si>
  <si>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</si>
  <si>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</si>
  <si>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</si>
  <si>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</si>
  <si>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</si>
  <si>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</si>
  <si>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</si>
  <si>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</si>
  <si>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</si>
  <si>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</si>
  <si>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</si>
  <si>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</si>
  <si>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</si>
  <si>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</si>
  <si>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</si>
  <si>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</si>
  <si>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</si>
  <si>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</si>
  <si>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</si>
  <si>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</si>
  <si>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</si>
  <si>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</si>
  <si>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</si>
  <si>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</si>
  <si>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</si>
  <si>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</si>
  <si>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</si>
  <si>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</si>
  <si>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</si>
  <si>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</si>
  <si>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</si>
  <si>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</si>
  <si>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</si>
  <si>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</si>
  <si>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</si>
  <si>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</si>
  <si>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</si>
  <si>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</si>
  <si>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</si>
  <si>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</si>
  <si>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</si>
  <si>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</si>
  <si>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</si>
  <si>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</si>
  <si>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</si>
  <si>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</si>
  <si>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</si>
  <si>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</si>
  <si>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</si>
  <si>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</si>
  <si>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</si>
  <si>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</si>
  <si>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</si>
  <si>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</si>
  <si>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</si>
  <si>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</si>
  <si>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</si>
  <si>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</si>
  <si>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</si>
  <si>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</si>
  <si>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</si>
  <si>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</si>
  <si>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</si>
  <si>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</si>
  <si>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</si>
  <si>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</si>
  <si>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</si>
  <si>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</si>
  <si>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</si>
  <si>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</si>
  <si>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</si>
  <si>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</si>
  <si>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</si>
  <si>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</si>
  <si>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</si>
  <si>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</si>
  <si>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</si>
  <si>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</si>
  <si>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</si>
  <si>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</si>
  <si>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</si>
  <si>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</si>
  <si>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</si>
  <si>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</si>
  <si>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</si>
  <si>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</si>
  <si>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</si>
  <si>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</si>
  <si>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</si>
  <si>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</si>
  <si>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</si>
  <si>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</si>
  <si>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</si>
  <si>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</si>
  <si>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</si>
  <si>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</si>
  <si>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</si>
  <si>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</si>
  <si>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</si>
  <si>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</si>
  <si>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</si>
  <si>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</si>
  <si>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</si>
  <si>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</si>
  <si>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</si>
  <si>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</si>
  <si>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</si>
  <si>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</si>
  <si>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</si>
  <si>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</si>
  <si>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</si>
  <si>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</si>
  <si>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</si>
  <si>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</si>
  <si>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</si>
  <si>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</si>
  <si>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</si>
  <si>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</si>
  <si>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</si>
  <si>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</si>
  <si>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</si>
  <si>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</si>
  <si>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</si>
  <si>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</si>
  <si>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</si>
  <si>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</si>
  <si>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</si>
  <si>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</si>
  <si>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</si>
  <si>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</si>
  <si>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</si>
  <si>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</si>
  <si>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</si>
  <si>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</si>
  <si>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</si>
  <si>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</si>
  <si>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</si>
  <si>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</si>
  <si>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</si>
  <si>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</si>
  <si>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</si>
  <si>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</si>
  <si>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</si>
  <si>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</si>
  <si>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</si>
  <si>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</si>
  <si>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</si>
  <si>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</si>
  <si>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</si>
  <si>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</si>
  <si>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</si>
  <si>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</si>
  <si>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</si>
  <si>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</si>
  <si>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</si>
  <si>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</si>
  <si>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</si>
  <si>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</si>
  <si>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</si>
  <si>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</si>
  <si>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</si>
  <si>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</si>
  <si>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</si>
  <si>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</si>
  <si>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</si>
  <si>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</si>
  <si>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</si>
  <si>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</si>
  <si>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</si>
  <si>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</si>
  <si>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</si>
  <si>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</si>
  <si>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</si>
  <si>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</si>
  <si>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</si>
  <si>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</si>
  <si>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</si>
  <si>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</si>
  <si>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</si>
  <si>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</si>
  <si>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</si>
  <si>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</si>
  <si>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</si>
  <si>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</si>
  <si>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</si>
  <si>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</si>
  <si>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</si>
  <si>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</si>
  <si>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</si>
  <si>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</si>
  <si>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</si>
  <si>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</si>
  <si>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</si>
  <si>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</si>
  <si>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</si>
  <si>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</si>
  <si>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</si>
  <si>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</si>
  <si>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</si>
  <si>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</si>
  <si>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</si>
  <si>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</si>
  <si>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</si>
  <si>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</si>
  <si>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</si>
  <si>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</si>
  <si>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</si>
  <si>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</si>
  <si>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</si>
  <si>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</si>
  <si>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</si>
  <si>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</si>
  <si>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</si>
  <si>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</si>
  <si>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</si>
  <si>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</si>
  <si>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</si>
  <si>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</si>
  <si>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</si>
  <si>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</si>
  <si>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</si>
  <si>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</si>
  <si>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</si>
  <si>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</si>
  <si>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</si>
  <si>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</si>
  <si>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</si>
  <si>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</si>
  <si>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</si>
  <si>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</si>
  <si>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</si>
  <si>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</si>
  <si>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</si>
  <si>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</si>
  <si>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</si>
  <si>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</si>
  <si>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</si>
  <si>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</si>
  <si>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</si>
  <si>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</si>
  <si>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</si>
  <si>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</si>
  <si>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</si>
  <si>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</si>
  <si>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</si>
  <si>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</si>
  <si>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</si>
  <si>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</si>
  <si>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</si>
  <si>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</si>
  <si>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</si>
  <si>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</si>
  <si>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</si>
  <si>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</si>
  <si>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</si>
  <si>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</si>
  <si>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</si>
  <si>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</si>
  <si>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</si>
  <si>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</si>
  <si>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</si>
  <si>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</si>
  <si>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</si>
  <si>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</si>
  <si>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</si>
  <si>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</si>
  <si>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</si>
  <si>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</si>
  <si>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</si>
  <si>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</si>
  <si>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</si>
  <si>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</si>
  <si>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</si>
  <si>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</si>
  <si>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</si>
  <si>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</si>
  <si>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</si>
  <si>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</si>
  <si>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</si>
  <si>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</si>
  <si>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</si>
  <si>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</si>
  <si>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</si>
  <si>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</si>
  <si>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</si>
  <si>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</si>
  <si>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</si>
  <si>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</si>
  <si>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</si>
  <si>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</si>
  <si>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</si>
  <si>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</si>
  <si>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</si>
  <si>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</si>
  <si>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</si>
  <si>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</si>
  <si>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</si>
  <si>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</si>
  <si>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</si>
  <si>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</si>
  <si>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</si>
  <si>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</si>
  <si>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</si>
  <si>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</si>
  <si>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</si>
  <si>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</si>
  <si>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</si>
  <si>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</si>
  <si>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</si>
  <si>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</si>
  <si>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</si>
  <si>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</si>
  <si>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</si>
  <si>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</si>
  <si>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</si>
  <si>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</si>
  <si>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</si>
  <si>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</si>
  <si>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</si>
  <si>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</si>
  <si>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</si>
  <si>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</si>
  <si>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</si>
  <si>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</si>
  <si>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</si>
  <si>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</si>
  <si>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</si>
  <si>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</si>
  <si>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</si>
  <si>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</si>
  <si>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</si>
  <si>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</si>
  <si>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</si>
  <si>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</si>
  <si>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</si>
  <si>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</si>
  <si>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</si>
  <si>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</si>
  <si>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</si>
  <si>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</si>
  <si>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</si>
  <si>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</si>
  <si>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</si>
  <si>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</si>
  <si>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</si>
  <si>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</si>
  <si>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</si>
  <si>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</si>
  <si>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</si>
  <si>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</si>
  <si>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</si>
  <si>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</si>
  <si>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</si>
  <si>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</si>
  <si>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</si>
  <si>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</si>
  <si>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</si>
  <si>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</si>
  <si>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</si>
  <si>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</si>
  <si>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</si>
  <si>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</si>
  <si>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</si>
  <si>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</si>
  <si>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</si>
  <si>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</si>
  <si>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</si>
  <si>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</si>
  <si>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</si>
  <si>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</si>
  <si>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</si>
  <si>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</si>
  <si>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</si>
  <si>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</si>
  <si>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</si>
  <si>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</si>
  <si>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</si>
  <si>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</si>
  <si>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</si>
  <si>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</si>
  <si>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</si>
  <si>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</si>
  <si>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</si>
  <si>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</si>
  <si>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</si>
  <si>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</si>
  <si>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</si>
  <si>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</si>
  <si>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</si>
  <si>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</si>
  <si>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</si>
  <si>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</si>
  <si>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</si>
  <si>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</si>
  <si>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</si>
  <si>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</si>
  <si>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</si>
  <si>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</si>
  <si>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</si>
  <si>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</si>
  <si>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</si>
  <si>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</si>
  <si>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</si>
  <si>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</si>
  <si>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</si>
  <si>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</si>
  <si>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</si>
  <si>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</si>
  <si>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</si>
  <si>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</si>
  <si>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</si>
  <si>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</si>
  <si>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</si>
  <si>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</si>
  <si>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</si>
  <si>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</si>
  <si>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</si>
  <si>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</si>
  <si>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</si>
  <si>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</si>
  <si>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</si>
  <si>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</si>
  <si>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</si>
  <si>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</si>
  <si>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</si>
  <si>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</si>
  <si>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</si>
  <si>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</si>
  <si>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</si>
  <si>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</si>
  <si>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</si>
  <si>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</si>
  <si>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</si>
  <si>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</si>
  <si>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</si>
  <si>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</si>
  <si>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</si>
  <si>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</si>
  <si>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</si>
  <si>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</si>
  <si>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</si>
  <si>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</si>
  <si>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</si>
  <si>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</si>
  <si>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</si>
  <si>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</si>
  <si>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</si>
  <si>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</si>
  <si>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</si>
  <si>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</si>
  <si>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</si>
  <si>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</si>
  <si>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</si>
  <si>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</si>
  <si>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</si>
  <si>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</si>
  <si>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</si>
  <si>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</si>
  <si>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</si>
  <si>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</si>
  <si>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</si>
  <si>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</si>
  <si>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</si>
  <si>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</si>
  <si>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</si>
  <si>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</si>
  <si>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</si>
  <si>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</si>
  <si>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</si>
  <si>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</si>
  <si>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</si>
  <si>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</si>
  <si>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</si>
  <si>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</si>
  <si>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</si>
  <si>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</si>
  <si>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</si>
  <si>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</si>
  <si>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</si>
  <si>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</si>
  <si>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</si>
  <si>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</si>
  <si>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</si>
  <si>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</si>
  <si>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</si>
  <si>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</si>
  <si>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</si>
  <si>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</si>
  <si>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</si>
  <si>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</si>
  <si>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</si>
  <si>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</si>
  <si>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</si>
  <si>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</si>
  <si>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</si>
  <si>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</si>
  <si>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</si>
  <si>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</si>
  <si>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</si>
  <si>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</si>
  <si>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</si>
  <si>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</si>
  <si>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</si>
  <si>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</si>
  <si>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</si>
  <si>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</si>
  <si>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</si>
  <si>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</si>
  <si>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</si>
  <si>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</si>
  <si>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</si>
  <si>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</si>
  <si>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</si>
  <si>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</si>
  <si>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</si>
  <si>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</si>
  <si>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</si>
  <si>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</si>
  <si>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</si>
  <si>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</si>
  <si>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</si>
  <si>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</si>
  <si>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</si>
  <si>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</si>
  <si>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</si>
  <si>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</si>
  <si>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</si>
  <si>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</si>
  <si>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</si>
  <si>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</si>
  <si>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</si>
  <si>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</si>
  <si>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</si>
  <si>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</si>
  <si>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</si>
  <si>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</si>
  <si>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</si>
  <si>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</si>
  <si>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</si>
  <si>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</si>
  <si>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</si>
  <si>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</si>
  <si>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</si>
  <si>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</si>
  <si>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</si>
  <si>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</si>
  <si>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</si>
  <si>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</si>
  <si>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</si>
  <si>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</si>
  <si>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</si>
  <si>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</si>
  <si>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</si>
  <si>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</si>
  <si>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</si>
  <si>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</si>
  <si>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</si>
  <si>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</si>
  <si>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</si>
  <si>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</si>
  <si>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</si>
  <si>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</si>
  <si>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</si>
  <si>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</si>
  <si>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</si>
  <si>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</si>
  <si>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</si>
  <si>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</si>
  <si>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</si>
  <si>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</si>
  <si>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</si>
  <si>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</si>
  <si>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</si>
  <si>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</si>
  <si>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</si>
  <si>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</si>
  <si>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</si>
  <si>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</si>
  <si>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</si>
  <si>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</si>
  <si>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</si>
  <si>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</si>
  <si>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</si>
  <si>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</si>
  <si>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</si>
  <si>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</si>
  <si>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</si>
  <si>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</si>
  <si>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</si>
  <si>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</si>
  <si>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</si>
  <si>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</si>
  <si>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</si>
  <si>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</si>
  <si>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</si>
  <si>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</si>
  <si>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</si>
  <si>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</si>
  <si>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</si>
  <si>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</si>
  <si>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</si>
  <si>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</si>
  <si>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</si>
  <si>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</si>
  <si>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</si>
  <si>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</si>
  <si>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</si>
  <si>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</si>
  <si>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</si>
  <si>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</si>
  <si>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</si>
  <si>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</si>
  <si>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</si>
  <si>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</si>
  <si>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</si>
  <si>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</si>
  <si>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</si>
  <si>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</si>
  <si>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</si>
  <si>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</si>
  <si>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</si>
  <si>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</si>
  <si>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</si>
  <si>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</si>
  <si>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</si>
  <si>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</si>
  <si>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</si>
  <si>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</si>
  <si>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</si>
  <si>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</si>
  <si>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</si>
  <si>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</si>
  <si>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</si>
  <si>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</si>
  <si>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</si>
  <si>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</si>
  <si>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</si>
  <si>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</si>
  <si>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</si>
  <si>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</si>
  <si>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</si>
  <si>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</si>
  <si>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</si>
  <si>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</si>
  <si>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</si>
  <si>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</si>
  <si>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</si>
  <si>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</si>
  <si>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</si>
  <si>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</si>
  <si>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</si>
  <si>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</si>
  <si>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</si>
  <si>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</si>
  <si>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</si>
  <si>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</si>
  <si>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</si>
  <si>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</si>
  <si>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</si>
  <si>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</si>
  <si>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</si>
  <si>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</si>
  <si>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</si>
  <si>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</si>
  <si>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</si>
  <si>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</si>
  <si>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</si>
  <si>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</si>
  <si>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</si>
  <si>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</si>
  <si>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</si>
  <si>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</si>
  <si>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</si>
  <si>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</si>
  <si>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</si>
  <si>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</si>
  <si>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</si>
  <si>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</si>
  <si>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</si>
  <si>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</si>
  <si>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</si>
  <si>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</si>
  <si>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</si>
  <si>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</si>
  <si>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</si>
  <si>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</si>
  <si>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</si>
  <si>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</si>
  <si>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</si>
  <si>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</si>
  <si>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</si>
  <si>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</si>
  <si>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</si>
  <si>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</si>
  <si>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</si>
  <si>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</si>
  <si>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</si>
  <si>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</si>
  <si>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</si>
  <si>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</si>
  <si>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</si>
  <si>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</si>
  <si>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</si>
  <si>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</si>
  <si>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</si>
  <si>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</si>
  <si>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</si>
  <si>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</si>
  <si>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</si>
  <si>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</si>
  <si>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</si>
  <si>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</si>
  <si>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</si>
  <si>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</si>
  <si>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</si>
  <si>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</si>
  <si>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</si>
  <si>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</si>
  <si>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</si>
  <si>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</si>
  <si>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</si>
  <si>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</si>
  <si>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</si>
  <si>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</si>
  <si>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</si>
  <si>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</si>
  <si>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</si>
  <si>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</si>
  <si>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</si>
  <si>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</si>
  <si>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</si>
  <si>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</si>
  <si>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</si>
  <si>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</si>
  <si>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</si>
  <si>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</si>
  <si>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</si>
  <si>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</si>
  <si>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</si>
  <si>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</si>
  <si>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</si>
  <si>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</si>
  <si>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</si>
  <si>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</si>
  <si>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</si>
  <si>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</si>
  <si>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</si>
  <si>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</si>
  <si>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</si>
  <si>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</si>
  <si>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</si>
  <si>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</si>
  <si>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</si>
  <si>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</si>
  <si>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</si>
  <si>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</si>
  <si>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</si>
  <si>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</si>
  <si>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</si>
  <si>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</si>
  <si>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</si>
  <si>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</si>
  <si>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</si>
  <si>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</si>
  <si>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</si>
  <si>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</si>
  <si>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</si>
  <si>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</si>
  <si>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</si>
  <si>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</si>
  <si>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</si>
  <si>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</si>
  <si>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</si>
  <si>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</si>
  <si>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</si>
  <si>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</si>
  <si>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</si>
  <si>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</si>
  <si>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</si>
  <si>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</si>
  <si>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</si>
  <si>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</si>
  <si>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</si>
  <si>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</si>
  <si>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</si>
  <si>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</si>
  <si>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</si>
  <si>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</si>
  <si>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</si>
  <si>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</si>
  <si>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</si>
  <si>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</si>
  <si>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</si>
  <si>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</si>
  <si>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</si>
  <si>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</si>
  <si>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</si>
  <si>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</si>
  <si>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</si>
  <si>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</si>
  <si>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</si>
  <si>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</si>
  <si>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</si>
  <si>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</si>
  <si>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</si>
  <si>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</si>
  <si>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</si>
  <si>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</si>
  <si>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</si>
  <si>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</si>
  <si>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</si>
  <si>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</si>
  <si>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</si>
  <si>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</si>
  <si>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</si>
  <si>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</si>
  <si>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</si>
  <si>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</si>
  <si>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</si>
  <si>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</si>
  <si>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</si>
  <si>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</si>
  <si>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</si>
  <si>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</si>
  <si>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</si>
  <si>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</si>
  <si>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</si>
  <si>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</si>
  <si>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</si>
  <si>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</si>
  <si>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</si>
  <si>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</si>
  <si>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</si>
  <si>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</si>
  <si>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</si>
  <si>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</si>
  <si>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</si>
  <si>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</si>
  <si>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</si>
  <si>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</si>
  <si>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</si>
  <si>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</si>
  <si>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</si>
  <si>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</si>
  <si>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</si>
  <si>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</si>
  <si>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</si>
  <si>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</si>
  <si>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</si>
  <si>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</si>
  <si>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</si>
  <si>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</si>
  <si>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</si>
  <si>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</si>
  <si>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</si>
  <si>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</si>
  <si>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</si>
  <si>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</si>
  <si>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</si>
  <si>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</si>
  <si>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</si>
  <si>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</si>
  <si>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</si>
  <si>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</si>
  <si>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</si>
  <si>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</si>
  <si>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</si>
  <si>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</si>
  <si>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</si>
  <si>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</si>
  <si>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</si>
  <si>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</si>
  <si>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</si>
  <si>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</si>
  <si>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</si>
  <si>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</si>
  <si>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</si>
  <si>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</si>
  <si>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</si>
  <si>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</si>
  <si>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</si>
  <si>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</si>
  <si>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</si>
  <si>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</si>
  <si>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</si>
  <si>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</si>
  <si>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</si>
  <si>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</si>
  <si>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</si>
  <si>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</si>
  <si>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</si>
  <si>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</si>
  <si>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</si>
  <si>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</si>
  <si>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</si>
  <si>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</si>
  <si>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</si>
  <si>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</si>
  <si>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</si>
  <si>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</si>
  <si>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</si>
  <si>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</si>
  <si>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</si>
  <si>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</si>
  <si>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</si>
  <si>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</si>
  <si>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</si>
  <si>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</si>
  <si>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</si>
  <si>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</si>
  <si>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</si>
  <si>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</si>
  <si>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</si>
  <si>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</si>
  <si>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</si>
  <si>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</si>
  <si>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</si>
  <si>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</si>
  <si>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</si>
  <si>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</si>
  <si>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</si>
  <si>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</si>
  <si>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</si>
  <si>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</si>
  <si>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</si>
  <si>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</si>
  <si>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</si>
  <si>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</si>
  <si>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</si>
  <si>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</si>
  <si>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</si>
  <si>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</si>
  <si>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</si>
  <si>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</si>
  <si>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</si>
  <si>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</si>
  <si>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</si>
  <si>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</si>
  <si>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</si>
  <si>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</si>
  <si>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</si>
  <si>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</si>
  <si>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</si>
  <si>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</si>
  <si>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</si>
  <si>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</si>
  <si>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</si>
  <si>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</si>
  <si>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</si>
  <si>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</si>
  <si>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</si>
  <si>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</si>
  <si>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</si>
  <si>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</si>
  <si>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</si>
  <si>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</si>
  <si>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</si>
  <si>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</si>
  <si>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</si>
  <si>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</si>
  <si>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</si>
  <si>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</si>
  <si>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</si>
  <si>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</si>
  <si>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</si>
  <si>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</si>
  <si>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</si>
  <si>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</si>
  <si>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</si>
  <si>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</si>
  <si>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</si>
  <si>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</si>
  <si>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</si>
  <si>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</si>
  <si>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</si>
  <si>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</si>
  <si>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</si>
  <si>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</si>
  <si>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</si>
  <si>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</si>
  <si>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</si>
  <si>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</si>
  <si>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</si>
  <si>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</si>
  <si>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</si>
  <si>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</si>
  <si>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</si>
  <si>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</si>
  <si>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</si>
  <si>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</si>
  <si>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</si>
  <si>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</si>
  <si>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</si>
  <si>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</si>
  <si>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</si>
  <si>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</si>
  <si>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</si>
  <si>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</si>
  <si>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</si>
  <si>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</si>
  <si>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</si>
  <si>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</si>
  <si>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</si>
  <si>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</si>
  <si>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</si>
  <si>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</si>
  <si>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</si>
  <si>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</si>
  <si>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</si>
  <si>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</si>
  <si>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</si>
  <si>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</si>
  <si>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</si>
  <si>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</si>
  <si>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</si>
  <si>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</si>
  <si>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</si>
  <si>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</si>
  <si>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</si>
  <si>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</si>
  <si>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</si>
  <si>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</si>
  <si>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</si>
  <si>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</si>
  <si>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</si>
  <si>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</si>
  <si>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</si>
  <si>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</si>
  <si>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</si>
  <si>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</si>
  <si>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</si>
  <si>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</si>
  <si>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</si>
  <si>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</si>
  <si>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</si>
  <si>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</si>
  <si>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</si>
  <si>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</si>
  <si>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</si>
  <si>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</si>
  <si>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</si>
  <si>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</si>
  <si>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</si>
  <si>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</si>
  <si>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</si>
  <si>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</si>
  <si>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</si>
  <si>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</si>
  <si>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</si>
  <si>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</si>
  <si>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</si>
  <si>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</si>
  <si>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</si>
  <si>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</si>
  <si>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</si>
  <si>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</si>
  <si>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</si>
  <si>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</si>
  <si>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</si>
  <si>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</si>
  <si>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</si>
  <si>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</si>
  <si>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</si>
  <si>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</si>
  <si>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</si>
  <si>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</si>
  <si>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</si>
  <si>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</si>
  <si>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</si>
  <si>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</si>
  <si>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</si>
  <si>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</si>
  <si>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</si>
  <si>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</si>
  <si>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</si>
  <si>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</si>
  <si>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</si>
  <si>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</si>
  <si>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</si>
  <si>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</si>
  <si>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</si>
  <si>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</si>
  <si>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</si>
  <si>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</si>
  <si>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</si>
  <si>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</si>
  <si>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</si>
  <si>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</si>
  <si>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</si>
  <si>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</si>
  <si>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</si>
  <si>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</si>
  <si>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</si>
  <si>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</si>
  <si>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</si>
  <si>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</si>
  <si>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</si>
  <si>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</si>
  <si>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</si>
  <si>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</si>
  <si>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</si>
  <si>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</si>
  <si>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</si>
  <si>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</si>
  <si>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</si>
  <si>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</si>
  <si>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</si>
  <si>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</si>
  <si>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</si>
  <si>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</si>
  <si>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</si>
  <si>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</si>
  <si>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</si>
  <si>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</si>
  <si>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</si>
  <si>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</si>
  <si>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</si>
  <si>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</si>
  <si>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</si>
  <si>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</si>
  <si>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</si>
  <si>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</si>
  <si>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</si>
  <si>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</si>
  <si>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</si>
  <si>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</si>
  <si>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</si>
  <si>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</si>
  <si>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</si>
  <si>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</si>
  <si>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</si>
  <si>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</si>
  <si>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</si>
  <si>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</si>
  <si>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</si>
  <si>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</si>
  <si>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</si>
  <si>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</si>
  <si>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</si>
  <si>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</si>
  <si>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</si>
  <si>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</si>
  <si>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</si>
  <si>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</si>
  <si>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</si>
  <si>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</si>
  <si>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</si>
  <si>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</si>
  <si>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</si>
  <si>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</si>
  <si>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</si>
  <si>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</si>
  <si>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</si>
  <si>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</si>
  <si>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</si>
  <si>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</si>
  <si>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</si>
  <si>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</si>
  <si>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</si>
  <si>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</si>
  <si>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</si>
  <si>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</si>
  <si>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</si>
  <si>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</si>
  <si>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</si>
  <si>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</si>
  <si>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</si>
  <si>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</si>
  <si>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</si>
  <si>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</si>
  <si>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</si>
  <si>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</si>
  <si>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</si>
  <si>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</si>
  <si>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</si>
  <si>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</si>
  <si>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</si>
  <si>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</si>
  <si>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</si>
  <si>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</si>
  <si>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</si>
  <si>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</si>
  <si>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</si>
  <si>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</si>
  <si>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</si>
  <si>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</si>
  <si>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</si>
  <si>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</si>
  <si>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</si>
  <si>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</si>
  <si>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</si>
  <si>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</si>
  <si>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</si>
  <si>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</si>
  <si>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</si>
  <si>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</si>
  <si>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</si>
  <si>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</si>
  <si>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</si>
  <si>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</si>
  <si>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</si>
  <si>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</si>
  <si>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</si>
  <si>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</si>
  <si>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</si>
  <si>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</si>
  <si>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</si>
  <si>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</si>
  <si>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</si>
  <si>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</si>
  <si>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</si>
  <si>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</si>
  <si>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</si>
  <si>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</si>
  <si>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</si>
  <si>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</si>
  <si>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</si>
  <si>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</si>
  <si>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</si>
  <si>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</si>
  <si>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</si>
  <si>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</si>
  <si>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</si>
  <si>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</si>
  <si>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</si>
  <si>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</si>
  <si>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</si>
  <si>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</si>
  <si>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</si>
  <si>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</si>
  <si>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</si>
  <si>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</si>
  <si>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</si>
  <si>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</si>
  <si>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</si>
  <si>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</si>
  <si>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</si>
  <si>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</si>
  <si>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</si>
  <si>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</si>
  <si>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</si>
  <si>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</si>
  <si>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</si>
  <si>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</si>
  <si>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</si>
  <si>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</si>
  <si>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</si>
  <si>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</si>
  <si>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</si>
  <si>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</si>
  <si>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</si>
  <si>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</si>
  <si>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</si>
  <si>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</si>
  <si>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</si>
  <si>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</si>
  <si>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</si>
  <si>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</si>
  <si>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</si>
  <si>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</si>
  <si>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</si>
  <si>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</si>
  <si>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</si>
  <si>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</si>
  <si>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</si>
  <si>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</si>
  <si>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</si>
  <si>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</si>
  <si>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</si>
  <si>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</si>
  <si>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</si>
  <si>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</si>
  <si>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</si>
  <si>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</si>
  <si>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</si>
  <si>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</si>
  <si>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</si>
  <si>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</si>
  <si>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</si>
  <si>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</si>
  <si>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</si>
  <si>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</si>
  <si>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</si>
  <si>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</si>
  <si>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</si>
  <si>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</si>
  <si>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</si>
  <si>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</si>
  <si>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</si>
  <si>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</si>
  <si>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</si>
  <si>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</si>
  <si>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</si>
  <si>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</si>
  <si>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</si>
  <si>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</si>
  <si>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</si>
  <si>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</si>
  <si>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</si>
  <si>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</si>
  <si>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</si>
  <si>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</si>
  <si>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</si>
  <si>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</si>
  <si>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</si>
  <si>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</si>
  <si>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</si>
  <si>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</si>
  <si>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</si>
  <si>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</si>
  <si>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</si>
  <si>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</si>
  <si>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</si>
  <si>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</si>
  <si>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</si>
  <si>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</si>
  <si>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</si>
  <si>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</si>
  <si>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</si>
  <si>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</si>
  <si>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</si>
  <si>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</si>
  <si>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</si>
  <si>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</si>
  <si>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</si>
  <si>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</si>
  <si>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</si>
  <si>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</si>
  <si>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</si>
  <si>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</si>
  <si>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</si>
  <si>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</si>
  <si>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</si>
  <si>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</si>
  <si>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</si>
  <si>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</si>
  <si>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</si>
  <si>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</si>
  <si>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</si>
  <si>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</si>
  <si>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</si>
  <si>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</si>
  <si>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</si>
  <si>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</si>
  <si>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</si>
  <si>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</si>
  <si>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</si>
  <si>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</si>
  <si>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</si>
  <si>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</si>
  <si>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</si>
  <si>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</si>
  <si>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</si>
  <si>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</si>
  <si>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</si>
  <si>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</si>
  <si>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</si>
  <si>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</si>
  <si>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</si>
  <si>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</si>
  <si>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</si>
  <si>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</si>
  <si>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</si>
  <si>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</si>
  <si>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</si>
  <si>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</si>
  <si>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</si>
  <si>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</si>
  <si>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</si>
  <si>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</si>
  <si>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</si>
  <si>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</si>
  <si>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</si>
  <si>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</si>
  <si>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</si>
  <si>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</si>
  <si>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</si>
  <si>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</si>
  <si>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</si>
  <si>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</si>
  <si>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</si>
  <si>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</si>
  <si>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</si>
  <si>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</si>
  <si>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</si>
  <si>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</si>
  <si>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</si>
  <si>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</si>
  <si>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</si>
  <si>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</si>
  <si>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</si>
  <si>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</si>
  <si>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</si>
  <si>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</si>
  <si>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</si>
  <si>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</si>
  <si>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</si>
  <si>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</si>
  <si>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</si>
  <si>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</si>
  <si>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</si>
  <si>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</si>
  <si>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</si>
  <si>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</si>
  <si>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</si>
  <si>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</si>
  <si>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</si>
  <si>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</si>
  <si>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</si>
  <si>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</si>
  <si>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</si>
  <si>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</si>
  <si>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</si>
  <si>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</si>
  <si>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</si>
  <si>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</si>
  <si>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</si>
  <si>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</si>
  <si>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</si>
  <si>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</si>
  <si>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</si>
  <si>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</si>
  <si>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</si>
  <si>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</si>
  <si>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</si>
  <si>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</si>
  <si>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</si>
  <si>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</si>
  <si>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</si>
  <si>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</si>
  <si>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</si>
  <si>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</si>
  <si>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</si>
  <si>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</si>
  <si>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</si>
  <si>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</si>
  <si>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</si>
  <si>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</si>
  <si>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</si>
  <si>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</si>
  <si>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</si>
  <si>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</si>
  <si>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</si>
  <si>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</si>
  <si>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</si>
  <si>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</si>
  <si>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</si>
  <si>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</si>
  <si>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</si>
  <si>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</si>
  <si>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</si>
  <si>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</si>
  <si>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</si>
  <si>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</si>
  <si>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</si>
  <si>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</si>
  <si>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</si>
  <si>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</si>
  <si>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</si>
  <si>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</si>
  <si>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</si>
  <si>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</si>
  <si>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</si>
  <si>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</si>
  <si>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</si>
  <si>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</si>
  <si>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</si>
  <si>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</si>
  <si>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</si>
  <si>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</si>
  <si>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</si>
  <si>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</si>
  <si>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</si>
  <si>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</si>
  <si>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</si>
  <si>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</si>
  <si>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</si>
  <si>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</si>
  <si>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</si>
  <si>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</si>
  <si>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</si>
  <si>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</si>
  <si>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</si>
  <si>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</si>
  <si>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</si>
  <si>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</si>
  <si>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</si>
  <si>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</si>
  <si>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</si>
  <si>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</si>
  <si>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</si>
  <si>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</si>
  <si>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</si>
  <si>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</si>
  <si>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</si>
  <si>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</si>
  <si>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</si>
  <si>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</si>
  <si>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</si>
  <si>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</si>
  <si>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</si>
  <si>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</si>
  <si>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</si>
  <si>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</si>
  <si>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</si>
  <si>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</si>
  <si>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</si>
  <si>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</si>
  <si>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</si>
  <si>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</si>
  <si>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</si>
  <si>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</si>
  <si>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</si>
  <si>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</si>
  <si>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</si>
  <si>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</si>
  <si>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</si>
  <si>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</si>
  <si>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</si>
  <si>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</si>
  <si>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</si>
  <si>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</si>
  <si>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</si>
  <si>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</si>
  <si>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</si>
  <si>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</si>
  <si>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</si>
  <si>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</si>
  <si>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</si>
  <si>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</si>
  <si>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</si>
  <si>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</si>
  <si>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</si>
  <si>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</si>
  <si>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</si>
  <si>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</si>
  <si>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</si>
  <si>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</si>
  <si>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</si>
  <si>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</si>
  <si>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</si>
  <si>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</si>
  <si>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</si>
  <si>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</si>
  <si>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</si>
  <si>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</si>
  <si>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</si>
  <si>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</si>
  <si>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</si>
  <si>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</si>
  <si>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</si>
  <si>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</si>
  <si>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</si>
  <si>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</si>
  <si>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</si>
  <si>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</si>
  <si>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</si>
  <si>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</si>
  <si>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</si>
  <si>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</si>
  <si>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</si>
  <si>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</si>
  <si>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</si>
  <si>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</si>
  <si>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</si>
  <si>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</si>
  <si>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</si>
  <si>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</si>
  <si>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</si>
  <si>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</si>
  <si>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</si>
  <si>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</si>
  <si>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</si>
  <si>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</si>
  <si>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</si>
  <si>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</si>
  <si>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</si>
  <si>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</si>
  <si>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</si>
  <si>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</si>
  <si>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</si>
  <si>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</si>
  <si>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</si>
  <si>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</si>
  <si>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</si>
  <si>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</si>
  <si>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</si>
  <si>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</si>
  <si>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</si>
  <si>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</si>
  <si>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</si>
  <si>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</si>
  <si>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</si>
  <si>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</si>
  <si>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</si>
  <si>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</si>
  <si>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</si>
  <si>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</si>
  <si>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</si>
  <si>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</si>
  <si>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</si>
  <si>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</si>
  <si>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</si>
  <si>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</si>
  <si>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</si>
  <si>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</si>
  <si>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</si>
  <si>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</si>
  <si>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</si>
  <si>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</si>
  <si>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</si>
  <si>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</si>
  <si>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</si>
  <si>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</si>
  <si>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</si>
  <si>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</si>
  <si>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</si>
  <si>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</si>
  <si>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</si>
  <si>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</si>
  <si>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</si>
  <si>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</si>
  <si>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</si>
  <si>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</si>
  <si>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</si>
  <si>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</si>
  <si>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</si>
  <si>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</si>
  <si>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</si>
  <si>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</si>
  <si>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</si>
  <si>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</si>
  <si>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</si>
  <si>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</si>
  <si>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</si>
  <si>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</si>
  <si>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</si>
  <si>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</si>
  <si>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</si>
  <si>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</si>
  <si>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</si>
  <si>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</si>
  <si>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</si>
  <si>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</si>
  <si>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</si>
  <si>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</si>
  <si>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</si>
  <si>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</si>
  <si>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</si>
  <si>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</si>
  <si>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</si>
  <si>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</si>
  <si>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</si>
  <si>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</si>
  <si>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</si>
  <si>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</si>
  <si>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</si>
  <si>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</si>
  <si>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</si>
  <si>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</si>
  <si>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</si>
  <si>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</si>
  <si>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</si>
  <si>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</si>
  <si>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</si>
  <si>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</si>
  <si>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</si>
  <si>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</si>
  <si>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</si>
  <si>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</si>
  <si>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</si>
  <si>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</si>
  <si>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</si>
  <si>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</si>
  <si>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</si>
  <si>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</si>
  <si>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</si>
  <si>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</si>
  <si>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</si>
  <si>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</si>
  <si>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</si>
  <si>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</si>
  <si>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</si>
  <si>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</si>
  <si>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</si>
  <si>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</si>
  <si>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</si>
  <si>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</si>
  <si>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</si>
  <si>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</si>
  <si>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</si>
  <si>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</si>
  <si>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</si>
  <si>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</si>
  <si>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</si>
  <si>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</si>
  <si>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</si>
  <si>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</si>
  <si>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</si>
  <si>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</si>
  <si>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</si>
  <si>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</si>
  <si>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</si>
  <si>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</si>
  <si>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</si>
  <si>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</si>
  <si>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</si>
  <si>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</si>
  <si>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</si>
  <si>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</si>
  <si>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</si>
  <si>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</si>
  <si>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</si>
  <si>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</si>
  <si>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</si>
  <si>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</si>
  <si>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</si>
  <si>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</si>
  <si>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</si>
  <si>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</si>
  <si>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</si>
  <si>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</si>
  <si>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</si>
  <si>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</si>
  <si>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</si>
  <si>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</si>
  <si>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</si>
  <si>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</si>
  <si>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</si>
  <si>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</si>
  <si>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</si>
  <si>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</si>
  <si>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</si>
  <si>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</si>
  <si>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</si>
  <si>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</si>
  <si>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</si>
  <si>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</si>
  <si>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</si>
  <si>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</si>
  <si>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</si>
  <si>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</si>
  <si>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</si>
  <si>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</si>
  <si>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</si>
  <si>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</si>
  <si>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</si>
  <si>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</si>
  <si>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</si>
  <si>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</si>
  <si>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</si>
  <si>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</si>
  <si>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</si>
  <si>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</si>
  <si>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</si>
  <si>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</si>
  <si>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</si>
  <si>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</si>
  <si>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</si>
  <si>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</si>
  <si>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</si>
  <si>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</si>
  <si>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</si>
  <si>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</si>
  <si>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</si>
  <si>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</si>
  <si>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</si>
  <si>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</si>
  <si>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</si>
  <si>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</si>
  <si>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</si>
  <si>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</si>
  <si>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</si>
  <si>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</si>
  <si>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</si>
  <si>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</si>
  <si>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</si>
  <si>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</si>
  <si>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</si>
  <si>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</si>
  <si>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</si>
  <si>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</si>
  <si>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</si>
  <si>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</si>
  <si>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</si>
  <si>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</si>
  <si>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</si>
  <si>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</si>
  <si>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</si>
  <si>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</si>
  <si>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</si>
  <si>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</si>
  <si>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</si>
  <si>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</si>
  <si>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</si>
  <si>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</si>
  <si>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</si>
  <si>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</si>
  <si>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</si>
  <si>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</si>
  <si>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</si>
  <si>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</si>
  <si>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</si>
  <si>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</si>
  <si>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</si>
  <si>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</si>
  <si>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</si>
  <si>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</si>
  <si>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</si>
  <si>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</si>
  <si>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</si>
  <si>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</si>
  <si>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</si>
  <si>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</si>
  <si>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</si>
  <si>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</si>
  <si>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</si>
  <si>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</si>
  <si>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</si>
  <si>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</si>
  <si>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</si>
  <si>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</si>
  <si>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</si>
  <si>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</si>
  <si>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</si>
  <si>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</si>
  <si>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</si>
  <si>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</si>
  <si>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</si>
  <si>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</si>
  <si>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</si>
  <si>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</si>
  <si>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</si>
  <si>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</si>
  <si>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</si>
  <si>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</si>
  <si>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</si>
  <si>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</si>
  <si>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</si>
  <si>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</si>
  <si>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</si>
  <si>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</si>
  <si>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</si>
  <si>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</si>
  <si>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</si>
  <si>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</si>
  <si>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</si>
  <si>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</si>
  <si>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</si>
  <si>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</si>
  <si>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</si>
  <si>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</si>
  <si>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</si>
  <si>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</si>
  <si>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</si>
  <si>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</si>
  <si>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</si>
  <si>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</si>
  <si>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</si>
  <si>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</si>
  <si>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</si>
  <si>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</si>
  <si>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</si>
  <si>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</si>
  <si>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</si>
  <si>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</si>
  <si>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</si>
  <si>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</si>
  <si>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</si>
  <si>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</si>
  <si>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</si>
  <si>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</si>
  <si>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</si>
  <si>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</si>
  <si>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</si>
  <si>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</si>
  <si>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</si>
  <si>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</si>
  <si>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</si>
  <si>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</si>
  <si>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</si>
  <si>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</si>
  <si>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</si>
  <si>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</si>
  <si>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</si>
  <si>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</si>
  <si>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</si>
  <si>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</si>
  <si>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</si>
  <si>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</si>
  <si>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</si>
  <si>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</si>
  <si>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</si>
  <si>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</si>
  <si>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</si>
  <si>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</si>
  <si>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</si>
  <si>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</si>
  <si>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</si>
  <si>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</si>
  <si>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</si>
  <si>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</si>
  <si>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</si>
  <si>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</si>
  <si>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</si>
  <si>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</si>
  <si>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</si>
  <si>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</si>
  <si>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</si>
  <si>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</si>
  <si>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</si>
  <si>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</si>
  <si>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</si>
  <si>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</si>
  <si>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</si>
  <si>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</si>
  <si>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</si>
  <si>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</si>
  <si>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</si>
  <si>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</si>
  <si>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</si>
  <si>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</si>
  <si>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</si>
  <si>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</si>
  <si>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</si>
  <si>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</si>
  <si>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</si>
  <si>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</si>
  <si>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</si>
  <si>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</si>
  <si>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</si>
  <si>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</si>
  <si>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</si>
  <si>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</si>
  <si>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</si>
  <si>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</si>
  <si>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</si>
  <si>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</si>
  <si>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</si>
  <si>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</si>
  <si>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</si>
  <si>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</si>
  <si>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</si>
  <si>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</si>
  <si>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</si>
  <si>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</si>
  <si>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</si>
  <si>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</si>
  <si>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</si>
  <si>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</si>
  <si>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</si>
  <si>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</si>
  <si>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</si>
  <si>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</si>
  <si>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</si>
  <si>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</si>
  <si>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</si>
  <si>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</si>
  <si>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</si>
  <si>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</si>
  <si>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</si>
  <si>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</si>
  <si>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</si>
  <si>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</si>
  <si>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</si>
  <si>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</si>
  <si>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</si>
  <si>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</si>
  <si>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</si>
  <si>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</si>
  <si>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</si>
  <si>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</si>
  <si>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</si>
  <si>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</si>
  <si>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</si>
  <si>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</si>
  <si>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</si>
  <si>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</si>
  <si>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</si>
  <si>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</si>
  <si>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</si>
  <si>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</si>
  <si>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</si>
  <si>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</si>
  <si>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</si>
  <si>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</si>
  <si>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</si>
  <si>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</si>
  <si>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</si>
  <si>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</si>
  <si>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</si>
  <si>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</si>
  <si>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</si>
  <si>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</si>
  <si>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</si>
  <si>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</si>
  <si>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</si>
  <si>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</si>
  <si>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</si>
  <si>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</si>
  <si>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</si>
  <si>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</si>
  <si>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</si>
  <si>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</si>
  <si>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</si>
  <si>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</si>
  <si>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</si>
  <si>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</si>
  <si>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</si>
  <si>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</si>
  <si>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</si>
  <si>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</si>
  <si>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</si>
  <si>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</si>
  <si>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</si>
  <si>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</si>
  <si>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</si>
  <si>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</si>
  <si>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</si>
  <si>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</si>
  <si>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</si>
  <si>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</si>
  <si>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</si>
  <si>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</si>
  <si>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</si>
  <si>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</si>
  <si>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</si>
  <si>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</si>
  <si>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</si>
  <si>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</si>
  <si>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</si>
  <si>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</si>
  <si>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</si>
  <si>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</si>
  <si>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</si>
  <si>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</si>
  <si>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</si>
  <si>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</si>
  <si>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</si>
  <si>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</si>
  <si>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</si>
  <si>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</si>
  <si>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</si>
  <si>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</si>
  <si>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</si>
  <si>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</si>
  <si>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</si>
  <si>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</si>
  <si>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</si>
  <si>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</si>
  <si>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</si>
  <si>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</si>
  <si>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</si>
  <si>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</si>
  <si>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</si>
  <si>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</si>
  <si>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</si>
  <si>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</si>
  <si>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</si>
  <si>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</si>
  <si>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</si>
  <si>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</si>
  <si>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</si>
  <si>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</si>
  <si>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</si>
  <si>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</si>
  <si>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</si>
  <si>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</si>
  <si>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</si>
  <si>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</si>
  <si>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</si>
  <si>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</si>
  <si>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</si>
  <si>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</si>
  <si>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</si>
  <si>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</si>
  <si>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</si>
  <si>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</si>
  <si>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</si>
  <si>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</si>
  <si>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</si>
  <si>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</si>
  <si>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</si>
  <si>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</si>
  <si>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</si>
  <si>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</si>
  <si>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</si>
  <si>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</si>
  <si>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</si>
  <si>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</si>
  <si>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</si>
  <si>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</si>
  <si>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</si>
  <si>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</si>
  <si>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</si>
  <si>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</si>
  <si>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</si>
  <si>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</si>
  <si>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</si>
  <si>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</si>
  <si>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</si>
  <si>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</si>
  <si>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</si>
  <si>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</si>
  <si>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</si>
  <si>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</si>
  <si>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</si>
  <si>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</si>
  <si>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</si>
  <si>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</si>
  <si>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</si>
  <si>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</si>
  <si>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</si>
  <si>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</si>
  <si>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</si>
  <si>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</si>
  <si>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</si>
  <si>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</si>
  <si>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</si>
  <si>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</si>
  <si>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</si>
  <si>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</si>
  <si>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</si>
  <si>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</si>
  <si>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</si>
  <si>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</si>
  <si>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</si>
  <si>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</si>
  <si>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</si>
  <si>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</si>
  <si>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</si>
  <si>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</si>
  <si>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</si>
  <si>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</si>
  <si>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</si>
  <si>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</si>
  <si>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</si>
  <si>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</si>
  <si>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</si>
  <si>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</si>
  <si>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</si>
  <si>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</si>
  <si>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</si>
  <si>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</si>
  <si>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</si>
  <si>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</si>
  <si>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</si>
  <si>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</si>
  <si>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</si>
  <si>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</si>
  <si>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</si>
  <si>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</si>
  <si>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</si>
  <si>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</si>
  <si>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</si>
  <si>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</si>
  <si>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</si>
  <si>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</si>
  <si>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</si>
  <si>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</si>
  <si>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</si>
  <si>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</si>
  <si>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</si>
  <si>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</si>
  <si>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</si>
  <si>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</si>
  <si>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</si>
  <si>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</si>
  <si>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</si>
  <si>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</si>
  <si>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</si>
  <si>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</si>
  <si>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</si>
  <si>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</si>
  <si>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</si>
  <si>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</si>
  <si>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</si>
  <si>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</si>
  <si>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</si>
  <si>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</si>
  <si>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</si>
  <si>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</si>
  <si>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</si>
  <si>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</si>
  <si>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</si>
  <si>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</si>
  <si>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</si>
  <si>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</si>
  <si>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</si>
  <si>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</si>
  <si>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</si>
  <si>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</si>
  <si>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</si>
  <si>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</si>
  <si>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</si>
  <si>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</si>
  <si>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</si>
  <si>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</si>
  <si>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</si>
  <si>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</si>
  <si>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</si>
  <si>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</si>
  <si>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</si>
  <si>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</si>
  <si>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</si>
  <si>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</si>
  <si>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</si>
  <si>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</si>
  <si>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</si>
  <si>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</si>
  <si>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</si>
  <si>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</si>
  <si>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</si>
  <si>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</si>
  <si>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</si>
  <si>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</si>
  <si>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</si>
  <si>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</si>
  <si>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</si>
  <si>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</si>
  <si>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</si>
  <si>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</si>
  <si>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</si>
  <si>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</si>
  <si>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</si>
  <si>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</si>
  <si>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</si>
  <si>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</si>
  <si>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</si>
  <si>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</si>
  <si>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</si>
  <si>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</si>
  <si>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</si>
  <si>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</si>
  <si>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</si>
  <si>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</si>
  <si>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</si>
  <si>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</si>
  <si>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</si>
  <si>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</si>
  <si>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</si>
  <si>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</si>
  <si>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</si>
  <si>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</si>
  <si>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</si>
  <si>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</si>
  <si>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</si>
  <si>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</si>
  <si>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</si>
  <si>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</si>
  <si>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</si>
  <si>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</si>
  <si>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</si>
  <si>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</si>
  <si>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</si>
  <si>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</si>
  <si>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</si>
  <si>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</si>
  <si>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</si>
  <si>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</si>
  <si>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</si>
  <si>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</si>
  <si>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</si>
  <si>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</si>
  <si>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</si>
  <si>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</si>
  <si>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</si>
  <si>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</si>
  <si>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</si>
  <si>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</si>
  <si>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</si>
  <si>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</si>
  <si>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</si>
  <si>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</si>
  <si>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</si>
  <si>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</si>
  <si>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</si>
  <si>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</si>
  <si>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</si>
  <si>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</si>
  <si>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</si>
  <si>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</si>
  <si>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</si>
  <si>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</si>
  <si>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</si>
  <si>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</si>
  <si>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</si>
  <si>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</si>
  <si>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</si>
  <si>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</si>
  <si>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</si>
  <si>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</si>
  <si>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</si>
  <si>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</si>
  <si>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</si>
  <si>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</si>
  <si>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</si>
  <si>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</si>
  <si>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</si>
  <si>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</si>
  <si>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</si>
  <si>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</si>
  <si>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</si>
  <si>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</si>
  <si>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</si>
  <si>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</si>
  <si>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</si>
  <si>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</si>
  <si>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</si>
  <si>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</si>
  <si>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</si>
  <si>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</si>
  <si>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</si>
  <si>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</si>
  <si>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</si>
  <si>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</si>
  <si>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</si>
  <si>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</si>
  <si>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</si>
  <si>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</si>
  <si>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</si>
  <si>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</si>
  <si>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</si>
  <si>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</si>
  <si>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</si>
  <si>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</si>
  <si>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</si>
  <si>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</si>
  <si>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</si>
  <si>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</si>
  <si>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</si>
  <si>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</si>
  <si>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</si>
  <si>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</si>
  <si>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</si>
  <si>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</si>
  <si>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</si>
  <si>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</si>
  <si>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</si>
  <si>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</si>
  <si>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</si>
  <si>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</si>
  <si>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</si>
  <si>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</si>
  <si>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</si>
  <si>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</si>
  <si>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</si>
  <si>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</si>
  <si>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</si>
  <si>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</si>
  <si>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</si>
  <si>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</si>
  <si>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</si>
  <si>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</si>
  <si>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</si>
  <si>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</si>
  <si>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</si>
  <si>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</si>
  <si>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</si>
  <si>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</si>
  <si>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</si>
  <si>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</si>
  <si>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</si>
  <si>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</si>
  <si>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</si>
  <si>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</si>
  <si>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</si>
  <si>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</si>
  <si>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</si>
  <si>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</si>
  <si>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</si>
  <si>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</si>
  <si>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</si>
  <si>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</si>
  <si>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</si>
  <si>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</si>
  <si>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</si>
  <si>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</si>
  <si>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</si>
  <si>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</si>
  <si>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</si>
  <si>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</si>
  <si>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</si>
  <si>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</si>
  <si>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</si>
  <si>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</si>
  <si>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</si>
  <si>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</si>
  <si>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</si>
  <si>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</si>
  <si>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</si>
  <si>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</si>
  <si>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</si>
  <si>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</si>
  <si>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</si>
  <si>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</si>
  <si>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</si>
  <si>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</si>
  <si>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</si>
  <si>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</si>
  <si>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</si>
  <si>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</si>
  <si>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</si>
  <si>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</si>
  <si>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</si>
  <si>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</si>
  <si>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</si>
  <si>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</si>
  <si>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</si>
  <si>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</si>
  <si>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</si>
  <si>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</si>
  <si>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</si>
  <si>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</si>
  <si>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</si>
  <si>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</si>
  <si>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</si>
  <si>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</si>
  <si>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</si>
  <si>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</si>
  <si>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</si>
  <si>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</si>
  <si>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</si>
  <si>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</si>
  <si>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</si>
  <si>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</si>
  <si>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</si>
  <si>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</si>
  <si>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</si>
  <si>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</si>
  <si>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</si>
  <si>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</si>
  <si>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</si>
  <si>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</si>
  <si>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</si>
  <si>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</si>
  <si>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</si>
  <si>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</si>
  <si>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</si>
  <si>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</si>
  <si>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</si>
  <si>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</si>
  <si>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</si>
  <si>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</si>
  <si>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</si>
  <si>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</si>
  <si>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</si>
  <si>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</si>
  <si>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</si>
  <si>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</si>
  <si>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</si>
  <si>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</si>
  <si>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</si>
  <si>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</si>
  <si>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</si>
  <si>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</si>
  <si>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</si>
  <si>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</si>
  <si>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</si>
  <si>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</si>
  <si>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</si>
  <si>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</si>
  <si>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</si>
  <si>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</si>
  <si>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</si>
  <si>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</si>
  <si>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</si>
  <si>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</si>
  <si>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</si>
  <si>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</si>
  <si>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</si>
  <si>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</si>
  <si>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</si>
  <si>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</si>
  <si>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</si>
  <si>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</si>
  <si>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</si>
  <si>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</si>
  <si>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</si>
  <si>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</si>
  <si>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</si>
  <si>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</si>
  <si>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</si>
  <si>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</si>
  <si>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</si>
  <si>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</si>
  <si>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</si>
  <si>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</si>
  <si>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</si>
  <si>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</si>
  <si>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</si>
  <si>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</si>
  <si>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</si>
  <si>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</si>
  <si>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</si>
  <si>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</si>
  <si>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</si>
  <si>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</si>
  <si>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</si>
  <si>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</si>
  <si>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</si>
  <si>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</si>
  <si>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</si>
  <si>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</si>
  <si>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</si>
  <si>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</si>
  <si>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</si>
  <si>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</si>
  <si>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</si>
  <si>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</si>
  <si>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</si>
  <si>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</si>
  <si>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</si>
  <si>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</si>
  <si>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</si>
  <si>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</si>
  <si>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</si>
  <si>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</si>
  <si>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</si>
  <si>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</si>
  <si>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</si>
  <si>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</si>
  <si>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</si>
  <si>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</si>
  <si>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</si>
  <si>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</si>
  <si>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</si>
  <si>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</si>
  <si>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</si>
  <si>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</si>
  <si>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</si>
  <si>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</si>
  <si>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</si>
  <si>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</si>
  <si>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</si>
  <si>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</si>
  <si>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</si>
  <si>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</si>
  <si>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</si>
  <si>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</si>
  <si>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</si>
  <si>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</si>
  <si>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</si>
  <si>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</si>
  <si>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</si>
  <si>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</si>
  <si>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</si>
  <si>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</si>
  <si>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</si>
  <si>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</si>
  <si>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</si>
  <si>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</si>
  <si>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</si>
  <si>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</si>
  <si>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</si>
  <si>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</si>
  <si>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</si>
  <si>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</si>
  <si>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</si>
  <si>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</si>
  <si>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</si>
  <si>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</si>
  <si>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</si>
  <si>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</si>
  <si>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</si>
  <si>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</si>
  <si>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</si>
  <si>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</si>
  <si>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</si>
  <si>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</si>
  <si>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</si>
  <si>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</si>
  <si>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</si>
  <si>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</si>
  <si>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</si>
  <si>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</si>
  <si>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</si>
  <si>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</si>
  <si>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</si>
  <si>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</si>
  <si>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</si>
  <si>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</si>
  <si>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</si>
  <si>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</si>
  <si>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</si>
  <si>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</si>
  <si>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</si>
  <si>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</si>
  <si>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</si>
  <si>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</si>
  <si>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</si>
  <si>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</si>
  <si>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</si>
  <si>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</si>
  <si>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</si>
  <si>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</si>
  <si>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</si>
  <si>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</si>
  <si>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</si>
  <si>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</si>
  <si>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</si>
  <si>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</si>
  <si>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</si>
  <si>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</si>
  <si>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</si>
  <si>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</si>
  <si>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</si>
  <si>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</si>
  <si>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</si>
  <si>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</si>
  <si>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</si>
  <si>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</si>
  <si>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</si>
  <si>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</si>
  <si>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</si>
  <si>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</si>
  <si>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</si>
  <si>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</si>
  <si>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</si>
  <si>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</si>
  <si>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</si>
  <si>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</si>
  <si>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</si>
  <si>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</si>
  <si>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</si>
  <si>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</si>
  <si>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</si>
  <si>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</si>
  <si>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</si>
  <si>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</si>
  <si>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</si>
  <si>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</si>
  <si>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</si>
  <si>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</si>
  <si>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</si>
  <si>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</si>
  <si>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</si>
  <si>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</si>
  <si>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</si>
  <si>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</si>
  <si>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</si>
  <si>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</si>
  <si>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</si>
  <si>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</si>
  <si>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</si>
  <si>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</si>
  <si>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</si>
  <si>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</si>
  <si>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</si>
  <si>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</si>
  <si>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</si>
  <si>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</si>
  <si>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</si>
  <si>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</si>
  <si>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</si>
  <si>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</si>
  <si>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</si>
  <si>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</si>
  <si>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</si>
  <si>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</si>
  <si>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</si>
  <si>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</si>
  <si>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</si>
  <si>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</si>
  <si>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</si>
  <si>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</si>
  <si>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</si>
  <si>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</si>
  <si>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</si>
  <si>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</si>
  <si>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</si>
  <si>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</si>
  <si>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</si>
  <si>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</si>
  <si>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</si>
  <si>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</si>
  <si>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</si>
  <si>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</si>
  <si>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</si>
  <si>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</si>
  <si>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</si>
  <si>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</si>
  <si>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</si>
  <si>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</si>
  <si>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</si>
  <si>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</si>
  <si>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</si>
  <si>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</si>
  <si>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</si>
  <si>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</si>
  <si>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</si>
  <si>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</si>
  <si>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</si>
  <si>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</si>
  <si>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</si>
  <si>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</si>
  <si>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</si>
  <si>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</si>
  <si>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</si>
  <si>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</si>
  <si>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</si>
  <si>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</si>
  <si>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</si>
  <si>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</si>
  <si>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</si>
  <si>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</si>
  <si>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</si>
  <si>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</si>
  <si>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</si>
  <si>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</si>
  <si>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</si>
  <si>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</si>
  <si>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</si>
  <si>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</si>
  <si>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</si>
  <si>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</si>
  <si>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</si>
  <si>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</si>
  <si>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</si>
  <si>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</si>
  <si>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</si>
  <si>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</si>
  <si>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</si>
  <si>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</si>
  <si>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</si>
  <si>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</si>
  <si>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</si>
  <si>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</si>
  <si>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</si>
  <si>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</si>
  <si>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</si>
  <si>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</si>
  <si>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</si>
  <si>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</si>
  <si>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</si>
  <si>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</si>
  <si>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</si>
  <si>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</si>
  <si>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</si>
  <si>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</si>
  <si>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</si>
  <si>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</si>
  <si>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</si>
  <si>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</si>
  <si>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</si>
  <si>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</si>
  <si>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</si>
  <si>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</si>
  <si>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</si>
  <si>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</si>
  <si>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</si>
  <si>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</si>
  <si>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</si>
  <si>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</si>
  <si>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</si>
  <si>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</si>
  <si>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</si>
  <si>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</si>
  <si>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</si>
  <si>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</si>
  <si>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</si>
  <si>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</si>
  <si>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</si>
  <si>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</si>
  <si>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</si>
  <si>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</si>
  <si>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</si>
  <si>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</si>
  <si>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</si>
  <si>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</si>
  <si>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</si>
  <si>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</si>
  <si>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</si>
  <si>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</si>
  <si>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</si>
  <si>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</si>
  <si>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</si>
  <si>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</si>
  <si>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</si>
  <si>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</si>
  <si>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</si>
  <si>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</si>
  <si>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</si>
  <si>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</si>
  <si>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</si>
  <si>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</si>
  <si>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</si>
  <si>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</si>
  <si>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</si>
  <si>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</si>
  <si>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</si>
  <si>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</si>
  <si>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</si>
  <si>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</si>
  <si>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</si>
  <si>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</si>
  <si>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</si>
  <si>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</si>
  <si>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</si>
  <si>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</si>
  <si>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</si>
  <si>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</si>
  <si>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</si>
  <si>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</si>
  <si>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</si>
  <si>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</si>
  <si>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</si>
  <si>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</si>
  <si>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</si>
  <si>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</si>
  <si>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</si>
  <si>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</si>
  <si>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</si>
  <si>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</si>
  <si>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</si>
  <si>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</si>
  <si>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</si>
  <si>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</si>
  <si>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</si>
  <si>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</si>
  <si>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</si>
  <si>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</si>
  <si>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</si>
  <si>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</si>
  <si>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</si>
  <si>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</si>
  <si>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</si>
  <si>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</si>
  <si>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</si>
  <si>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</si>
  <si>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</si>
  <si>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</si>
  <si>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</si>
  <si>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</si>
  <si>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</si>
  <si>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</si>
  <si>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</si>
  <si>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</si>
  <si>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</si>
  <si>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</si>
  <si>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</si>
  <si>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</si>
  <si>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</si>
  <si>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</si>
  <si>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</si>
  <si>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</si>
  <si>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</si>
  <si>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</si>
  <si>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</si>
  <si>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</si>
  <si>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</si>
  <si>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</si>
  <si>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</si>
  <si>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</si>
  <si>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</si>
  <si>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</si>
  <si>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</si>
  <si>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</si>
  <si>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</si>
  <si>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</si>
  <si>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</si>
  <si>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</si>
  <si>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</si>
  <si>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</si>
  <si>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</si>
  <si>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</si>
  <si>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</si>
  <si>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</si>
  <si>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</si>
  <si>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</si>
  <si>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</si>
  <si>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</si>
  <si>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</si>
  <si>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</si>
  <si>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</si>
  <si>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</si>
  <si>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</si>
  <si>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</si>
  <si>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</si>
  <si>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</si>
  <si>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</si>
  <si>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</si>
  <si>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</si>
  <si>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</si>
  <si>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</si>
  <si>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</si>
  <si>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</si>
  <si>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</si>
  <si>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</si>
  <si>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</si>
  <si>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</si>
  <si>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</si>
  <si>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</si>
  <si>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</si>
  <si>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</si>
  <si>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</si>
  <si>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</si>
  <si>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</si>
  <si>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</si>
  <si>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</si>
  <si>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</si>
  <si>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</si>
  <si>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</si>
  <si>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</si>
  <si>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</si>
  <si>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</si>
  <si>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</si>
  <si>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</si>
  <si>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</si>
  <si>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</si>
  <si>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</si>
  <si>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</si>
  <si>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</si>
  <si>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</si>
  <si>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</si>
  <si>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</si>
  <si>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</si>
  <si>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</si>
  <si>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</si>
  <si>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</si>
  <si>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</si>
  <si>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</si>
  <si>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</si>
  <si>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</si>
  <si>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</si>
  <si>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</si>
  <si>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</si>
  <si>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</si>
  <si>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</si>
  <si>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</si>
  <si>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</si>
  <si>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</si>
  <si>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</si>
  <si>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</si>
  <si>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</si>
  <si>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</si>
  <si>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</si>
  <si>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</si>
  <si>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</si>
  <si>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</si>
  <si>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</si>
  <si>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</si>
  <si>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</si>
  <si>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</si>
  <si>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</si>
  <si>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</si>
  <si>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</si>
  <si>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</si>
  <si>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</si>
  <si>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</si>
  <si>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</si>
  <si>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</si>
  <si>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</si>
  <si>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</si>
  <si>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</si>
  <si>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</si>
  <si>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</si>
  <si>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</si>
  <si>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</si>
  <si>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</si>
  <si>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</si>
  <si>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</si>
  <si>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</si>
  <si>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</si>
  <si>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</si>
  <si>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</si>
  <si>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</si>
  <si>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</si>
  <si>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</si>
  <si>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</si>
  <si>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</si>
  <si>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</si>
  <si>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</si>
  <si>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</si>
  <si>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</si>
  <si>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</si>
  <si>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</si>
  <si>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</si>
  <si>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</si>
  <si>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</si>
  <si>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</si>
  <si>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</si>
  <si>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</si>
  <si>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</si>
  <si>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</si>
  <si>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</si>
  <si>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</si>
  <si>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</si>
  <si>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</si>
  <si>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</si>
  <si>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</si>
  <si>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</si>
  <si>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</si>
  <si>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</si>
  <si>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</si>
  <si>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</si>
  <si>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</si>
  <si>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</si>
  <si>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</si>
  <si>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</si>
  <si>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</si>
  <si>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</si>
  <si>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</si>
  <si>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</si>
  <si>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</si>
  <si>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</si>
  <si>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</si>
  <si>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</si>
  <si>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</si>
  <si>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</si>
  <si>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</si>
  <si>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</si>
  <si>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</si>
  <si>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</si>
  <si>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</si>
  <si>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</si>
  <si>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</si>
  <si>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</si>
  <si>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</si>
  <si>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</si>
  <si>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</si>
  <si>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</si>
  <si>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</si>
  <si>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</si>
  <si>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</si>
  <si>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</si>
  <si>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</si>
  <si>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</si>
  <si>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</si>
  <si>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</si>
  <si>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</si>
  <si>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</si>
  <si>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</si>
  <si>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</si>
  <si>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</si>
  <si>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</si>
  <si>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</si>
  <si>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</si>
  <si>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</si>
  <si>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</si>
  <si>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</si>
  <si>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</si>
  <si>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</si>
  <si>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</si>
  <si>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</si>
  <si>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</si>
  <si>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</si>
  <si>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</si>
  <si>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</si>
  <si>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</si>
  <si>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</si>
  <si>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</si>
  <si>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</si>
  <si>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</si>
  <si>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</si>
  <si>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</si>
  <si>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</si>
  <si>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</si>
  <si>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</si>
  <si>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</si>
  <si>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</si>
  <si>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</si>
  <si>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</si>
  <si>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</si>
  <si>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</si>
  <si>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</si>
  <si>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</si>
  <si>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</si>
  <si>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</si>
  <si>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</si>
  <si>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</si>
  <si>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</si>
  <si>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</si>
  <si>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</si>
  <si>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</si>
  <si>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</si>
  <si>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</si>
  <si>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</si>
  <si>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</si>
  <si>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</si>
  <si>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</si>
  <si>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</si>
  <si>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</si>
  <si>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</si>
  <si>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</si>
  <si>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</si>
  <si>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</si>
  <si>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</si>
  <si>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</si>
  <si>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</si>
  <si>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</si>
  <si>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</si>
  <si>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</si>
  <si>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</si>
  <si>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</si>
  <si>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</si>
  <si>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</si>
  <si>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</si>
  <si>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</si>
  <si>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</si>
  <si>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</si>
  <si>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</si>
  <si>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</si>
  <si>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</si>
  <si>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</si>
  <si>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</si>
  <si>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</si>
  <si>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</si>
  <si>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</si>
  <si>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</si>
  <si>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</si>
  <si>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</si>
  <si>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</si>
  <si>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</si>
  <si>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</si>
  <si>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</si>
  <si>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</si>
  <si>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</si>
  <si>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</si>
  <si>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</si>
  <si>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</si>
  <si>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</si>
  <si>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</si>
  <si>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</si>
  <si>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</si>
  <si>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</si>
  <si>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</si>
  <si>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</si>
  <si>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</si>
  <si>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</si>
  <si>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</si>
  <si>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</si>
  <si>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</si>
  <si>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</si>
  <si>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</si>
  <si>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</si>
  <si>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</si>
  <si>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</si>
  <si>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</si>
  <si>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</si>
  <si>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</si>
  <si>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</si>
  <si>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</si>
  <si>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</si>
  <si>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</si>
  <si>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</si>
  <si>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</si>
  <si>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</si>
  <si>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</si>
  <si>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</si>
  <si>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</si>
  <si>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</si>
  <si>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</si>
  <si>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</si>
  <si>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</si>
  <si>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</si>
  <si>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</si>
  <si>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</si>
  <si>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</si>
  <si>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</si>
  <si>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</si>
  <si>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</si>
  <si>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</si>
  <si>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</si>
  <si>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</si>
  <si>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</si>
  <si>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</si>
  <si>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</si>
  <si>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</si>
  <si>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</si>
  <si>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</si>
  <si>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</si>
  <si>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</si>
  <si>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</si>
  <si>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</si>
  <si>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</si>
  <si>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</si>
  <si>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</si>
  <si>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</si>
  <si>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</si>
  <si>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</si>
  <si>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</si>
  <si>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</si>
  <si>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</si>
  <si>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</si>
  <si>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</si>
  <si>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</si>
  <si>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</si>
  <si>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</si>
  <si>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</si>
  <si>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</si>
  <si>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</si>
  <si>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</si>
  <si>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</si>
  <si>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</si>
  <si>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</si>
  <si>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</si>
  <si>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</si>
  <si>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</si>
  <si>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</si>
  <si>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</si>
  <si>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</si>
  <si>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</si>
  <si>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</si>
  <si>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</si>
  <si>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</si>
  <si>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</si>
  <si>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</si>
  <si>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</si>
  <si>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</si>
  <si>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</si>
  <si>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</si>
  <si>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</si>
  <si>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</si>
  <si>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</si>
  <si>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</si>
  <si>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</si>
  <si>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</si>
  <si>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</si>
  <si>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</si>
  <si>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</si>
  <si>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</si>
  <si>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</si>
  <si>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</si>
  <si>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</si>
  <si>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</si>
  <si>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</si>
  <si>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</si>
  <si>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</si>
  <si>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</si>
  <si>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</si>
  <si>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</si>
  <si>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</si>
  <si>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</si>
  <si>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</si>
  <si>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</si>
  <si>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</si>
  <si>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</si>
  <si>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</si>
  <si>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</si>
  <si>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</si>
  <si>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</si>
  <si>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</si>
  <si>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</si>
  <si>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</si>
  <si>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</si>
  <si>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</si>
  <si>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</si>
  <si>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</si>
  <si>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</si>
  <si>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</si>
  <si>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</si>
  <si>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</si>
  <si>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</si>
  <si>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</si>
  <si>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</si>
  <si>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</si>
  <si>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</si>
  <si>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</si>
  <si>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</si>
  <si>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</si>
  <si>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</si>
  <si>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</si>
  <si>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</si>
  <si>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</si>
  <si>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</si>
  <si>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</si>
  <si>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</si>
  <si>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</si>
  <si>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</si>
  <si>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</si>
  <si>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</si>
  <si>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</si>
  <si>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</si>
  <si>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</si>
  <si>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</si>
  <si>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</si>
  <si>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</si>
  <si>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</si>
  <si>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</si>
  <si>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</si>
  <si>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</si>
  <si>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</si>
  <si>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</si>
  <si>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</si>
  <si>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</si>
  <si>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</si>
  <si>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</si>
  <si>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</si>
  <si>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</si>
  <si>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</si>
  <si>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</si>
  <si>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</si>
  <si>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</si>
  <si>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</si>
  <si>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</si>
  <si>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</si>
  <si>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</si>
  <si>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</si>
  <si>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</si>
  <si>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</si>
  <si>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</si>
  <si>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</si>
  <si>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</si>
  <si>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</si>
  <si>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</si>
  <si>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</si>
  <si>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</si>
  <si>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</si>
  <si>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</si>
  <si>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</si>
  <si>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</si>
  <si>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</si>
  <si>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</si>
  <si>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</si>
  <si>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</si>
  <si>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</si>
  <si>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</si>
  <si>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</si>
  <si>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</si>
  <si>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</si>
  <si>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</si>
  <si>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</si>
  <si>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</si>
  <si>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</si>
  <si>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</si>
  <si>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</si>
  <si>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</si>
  <si>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</si>
  <si>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</si>
  <si>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</si>
  <si>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</si>
  <si>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</si>
  <si>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</si>
  <si>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</si>
  <si>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</si>
  <si>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</si>
  <si>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</si>
  <si>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</si>
  <si>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</si>
  <si>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</si>
  <si>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</si>
  <si>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</si>
  <si>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</si>
  <si>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</si>
  <si>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</si>
  <si>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</si>
  <si>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</si>
  <si>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</si>
  <si>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</si>
  <si>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</si>
  <si>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</si>
  <si>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</si>
  <si>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</si>
  <si>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</si>
  <si>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</si>
  <si>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</si>
  <si>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</si>
  <si>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</si>
  <si>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</si>
  <si>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</si>
  <si>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</si>
  <si>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</si>
  <si>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</si>
  <si>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</si>
  <si>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</si>
  <si>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</si>
  <si>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</si>
  <si>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</si>
  <si>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</si>
  <si>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</si>
  <si>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</si>
  <si>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</si>
  <si>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</si>
  <si>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</si>
  <si>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</si>
  <si>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</si>
  <si>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</si>
  <si>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</si>
  <si>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</si>
  <si>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</si>
  <si>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</si>
  <si>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</si>
  <si>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</si>
  <si>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</si>
  <si>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</si>
  <si>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</si>
  <si>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</si>
  <si>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</si>
  <si>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</si>
  <si>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</si>
  <si>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</si>
  <si>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</si>
  <si>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</si>
  <si>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</si>
  <si>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</si>
  <si>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</si>
  <si>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</si>
  <si>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</si>
  <si>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</si>
  <si>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</si>
  <si>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</si>
  <si>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</si>
  <si>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</si>
  <si>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</si>
  <si>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</si>
  <si>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</si>
  <si>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</si>
  <si>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</si>
  <si>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</si>
  <si>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</si>
  <si>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</si>
  <si>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</si>
  <si>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</si>
  <si>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</si>
  <si>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</si>
  <si>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</si>
  <si>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</si>
  <si>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</si>
  <si>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</si>
  <si>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</si>
  <si>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</si>
  <si>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</si>
  <si>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</si>
  <si>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</si>
  <si>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</si>
  <si>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</si>
  <si>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</si>
  <si>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</si>
  <si>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</si>
  <si>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</si>
  <si>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</si>
  <si>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</si>
  <si>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</si>
  <si>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</si>
  <si>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</si>
  <si>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</si>
  <si>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</si>
  <si>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</si>
  <si>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</si>
  <si>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</si>
  <si>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</si>
  <si>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</si>
  <si>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</si>
  <si>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</si>
  <si>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</si>
  <si>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</si>
  <si>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</si>
  <si>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</si>
  <si>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</si>
  <si>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</si>
  <si>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</si>
  <si>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</si>
  <si>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</si>
  <si>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</si>
  <si>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</si>
  <si>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</si>
  <si>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</si>
  <si>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</si>
  <si>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</si>
  <si>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</si>
  <si>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</si>
  <si>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</si>
  <si>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</si>
  <si>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</si>
  <si>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</si>
  <si>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</si>
  <si>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</si>
  <si>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</si>
  <si>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</si>
  <si>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</si>
  <si>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</si>
  <si>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</si>
  <si>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</si>
  <si>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</si>
  <si>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</si>
  <si>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</si>
  <si>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</si>
  <si>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</si>
  <si>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</si>
  <si>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</si>
  <si>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</si>
  <si>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</si>
  <si>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</si>
  <si>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</si>
  <si>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</si>
  <si>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</si>
  <si>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</si>
  <si>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</si>
  <si>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</si>
  <si>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</si>
  <si>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</si>
  <si>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</si>
  <si>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</si>
  <si>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</si>
  <si>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</si>
  <si>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</si>
  <si>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</si>
  <si>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</si>
  <si>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</si>
  <si>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</si>
  <si>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</si>
  <si>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</si>
  <si>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</si>
  <si>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</si>
  <si>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</si>
  <si>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</si>
  <si>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</si>
  <si>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</si>
  <si>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</si>
  <si>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</si>
  <si>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</si>
  <si>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</si>
  <si>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</si>
  <si>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</si>
  <si>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</si>
  <si>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</si>
  <si>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</si>
  <si>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</si>
  <si>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</si>
  <si>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</si>
  <si>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</si>
  <si>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</si>
  <si>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</si>
  <si>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</si>
  <si>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</si>
  <si>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</si>
  <si>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</si>
  <si>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</si>
  <si>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</si>
  <si>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</si>
  <si>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</si>
  <si>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</si>
  <si>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</si>
  <si>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</si>
  <si>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</si>
  <si>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</si>
  <si>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</si>
  <si>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</si>
  <si>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</si>
  <si>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</si>
  <si>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</si>
  <si>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</si>
  <si>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</si>
  <si>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</si>
  <si>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</si>
  <si>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</si>
  <si>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</si>
  <si>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</si>
  <si>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</si>
  <si>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</si>
  <si>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</si>
  <si>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</si>
  <si>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</si>
  <si>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</si>
  <si>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</si>
  <si>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</si>
  <si>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</si>
  <si>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</si>
  <si>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</si>
  <si>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</si>
  <si>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</si>
  <si>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</si>
  <si>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</si>
  <si>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</si>
  <si>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</si>
  <si>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</si>
  <si>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</si>
  <si>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</si>
  <si>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</si>
  <si>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</si>
  <si>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</si>
  <si>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</si>
  <si>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</si>
  <si>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</si>
  <si>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</si>
  <si>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</si>
  <si>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</si>
  <si>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</si>
  <si>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</si>
  <si>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</si>
  <si>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</si>
  <si>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</si>
  <si>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</si>
  <si>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</si>
  <si>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</si>
  <si>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</si>
  <si>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</si>
  <si>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</si>
  <si>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</si>
  <si>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</si>
  <si>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</si>
  <si>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</si>
  <si>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</si>
  <si>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</si>
  <si>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</si>
  <si>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</si>
  <si>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</si>
  <si>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</si>
  <si>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</si>
  <si>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</si>
  <si>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</si>
  <si>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</si>
  <si>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</si>
  <si>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</si>
  <si>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</si>
  <si>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</si>
  <si>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</si>
  <si>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</si>
  <si>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</si>
  <si>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</si>
  <si>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</si>
  <si>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</si>
  <si>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</si>
  <si>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</si>
  <si>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</si>
  <si>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</si>
  <si>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</si>
  <si>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</si>
  <si>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</si>
  <si>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</si>
  <si>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</si>
  <si>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</si>
  <si>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</si>
  <si>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</si>
  <si>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</si>
  <si>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</si>
  <si>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</si>
  <si>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</si>
  <si>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</si>
  <si>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</si>
  <si>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</si>
  <si>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</si>
  <si>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</si>
  <si>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</si>
  <si>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</si>
  <si>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</si>
  <si>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</si>
  <si>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</si>
  <si>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</si>
  <si>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</si>
  <si>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</si>
  <si>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</si>
  <si>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</si>
  <si>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</si>
  <si>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</si>
  <si>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</si>
  <si>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</si>
  <si>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</si>
  <si>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</si>
  <si>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</si>
  <si>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</si>
  <si>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</si>
  <si>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</si>
  <si>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</si>
  <si>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</si>
  <si>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</si>
  <si>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</si>
  <si>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</si>
  <si>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</si>
  <si>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</si>
  <si>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</si>
  <si>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</si>
  <si>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</si>
  <si>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</si>
  <si>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</si>
  <si>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</si>
  <si>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</si>
  <si>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</si>
  <si>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</si>
  <si>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</si>
  <si>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</si>
  <si>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</si>
  <si>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</si>
  <si>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</si>
  <si>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</si>
  <si>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</si>
  <si>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</si>
  <si>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</si>
  <si>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</si>
  <si>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</si>
  <si>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</si>
  <si>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</si>
  <si>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</si>
  <si>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</si>
  <si>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</si>
  <si>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</si>
  <si>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</si>
  <si>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</si>
  <si>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</si>
  <si>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</si>
  <si>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</si>
  <si>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</si>
  <si>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</si>
  <si>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</si>
  <si>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</si>
  <si>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</si>
  <si>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</si>
  <si>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</si>
  <si>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</si>
  <si>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</si>
  <si>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</si>
  <si>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</si>
  <si>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</si>
  <si>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</si>
  <si>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</si>
  <si>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</si>
  <si>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</si>
  <si>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</si>
  <si>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</si>
  <si>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</si>
  <si>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</si>
  <si>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</si>
  <si>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</si>
  <si>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</si>
  <si>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</si>
  <si>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</si>
  <si>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</si>
  <si>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</si>
  <si>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</si>
  <si>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</si>
  <si>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</si>
  <si>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</si>
  <si>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</si>
  <si>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</si>
  <si>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</si>
  <si>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</si>
  <si>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</si>
  <si>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</si>
  <si>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</si>
  <si>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</si>
  <si>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</si>
  <si>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</si>
  <si>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</si>
  <si>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</si>
  <si>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</si>
  <si>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</si>
  <si>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</si>
  <si>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</si>
  <si>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</si>
  <si>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</si>
  <si>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</si>
  <si>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</si>
  <si>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</si>
  <si>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</si>
  <si>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</si>
  <si>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</si>
  <si>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</si>
  <si>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</si>
  <si>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</si>
  <si>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</si>
  <si>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</si>
  <si>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</si>
  <si>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</si>
  <si>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</si>
  <si>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</si>
  <si>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</si>
  <si>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</si>
  <si>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</si>
  <si>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</si>
  <si>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</si>
  <si>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</si>
  <si>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</si>
  <si>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</si>
  <si>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</si>
  <si>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</si>
  <si>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</si>
  <si>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</si>
  <si>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</si>
  <si>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</si>
  <si>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</si>
  <si>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</si>
  <si>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</si>
  <si>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</si>
  <si>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</si>
  <si>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</si>
  <si>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</si>
  <si>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</si>
  <si>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</si>
  <si>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</si>
  <si>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</si>
  <si>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</si>
  <si>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</si>
  <si>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</si>
  <si>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</si>
  <si>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</si>
  <si>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</si>
  <si>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</si>
  <si>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</si>
  <si>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</si>
  <si>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</si>
  <si>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</si>
  <si>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</si>
  <si>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</si>
  <si>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</si>
  <si>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</si>
  <si>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</si>
  <si>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</si>
  <si>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</si>
  <si>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</si>
  <si>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</si>
  <si>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</si>
  <si>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</si>
  <si>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</si>
  <si>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</si>
  <si>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</si>
  <si>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</si>
  <si>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</si>
  <si>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</si>
  <si>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</si>
  <si>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</si>
  <si>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</si>
  <si>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</si>
  <si>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</si>
  <si>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</si>
  <si>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</si>
  <si>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</si>
  <si>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</si>
  <si>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</si>
  <si>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</si>
  <si>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</si>
  <si>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</si>
  <si>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</si>
  <si>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</si>
  <si>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</si>
  <si>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</si>
  <si>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</si>
  <si>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</si>
  <si>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</si>
  <si>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</si>
  <si>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</si>
  <si>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</si>
  <si>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</si>
  <si>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</si>
  <si>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</si>
  <si>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</si>
  <si>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</si>
  <si>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</si>
  <si>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</si>
  <si>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</si>
  <si>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</si>
  <si>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</si>
  <si>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</si>
  <si>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</si>
  <si>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</si>
  <si>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</si>
  <si>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</si>
  <si>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</si>
  <si>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</si>
  <si>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</si>
  <si>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</si>
  <si>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</si>
  <si>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</si>
  <si>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</si>
  <si>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</si>
  <si>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</si>
  <si>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</si>
  <si>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</si>
  <si>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</si>
  <si>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</si>
  <si>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</si>
  <si>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</si>
  <si>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</si>
  <si>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</si>
  <si>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</si>
  <si>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</si>
  <si>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</si>
  <si>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</si>
  <si>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</si>
  <si>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</si>
  <si>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</si>
  <si>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</si>
  <si>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</si>
  <si>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</si>
  <si>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</si>
  <si>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</si>
  <si>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</si>
  <si>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</si>
  <si>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</si>
  <si>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</si>
  <si>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</si>
  <si>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</si>
  <si>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</si>
  <si>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</si>
  <si>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</si>
  <si>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</si>
  <si>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</si>
  <si>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</si>
  <si>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</si>
  <si>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</si>
  <si>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</si>
  <si>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</si>
  <si>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</si>
  <si>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</si>
  <si>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</si>
  <si>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</si>
  <si>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</si>
  <si>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</si>
  <si>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</si>
  <si>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</si>
  <si>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</si>
  <si>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</si>
  <si>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</si>
  <si>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</si>
  <si>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</si>
  <si>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</si>
  <si>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</si>
  <si>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</si>
  <si>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</si>
  <si>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</si>
  <si>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</si>
  <si>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</si>
  <si>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</si>
  <si>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</si>
  <si>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</si>
  <si>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</si>
  <si>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</si>
  <si>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</si>
  <si>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</si>
  <si>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</si>
  <si>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</si>
  <si>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</si>
  <si>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</si>
  <si>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</si>
  <si>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</si>
  <si>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</si>
  <si>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</si>
  <si>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</si>
  <si>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</si>
  <si>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</si>
  <si>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</si>
  <si>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</si>
  <si>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</si>
  <si>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</si>
  <si>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</si>
  <si>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</si>
  <si>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</si>
  <si>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</si>
  <si>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</si>
  <si>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</si>
  <si>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</si>
  <si>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</si>
  <si>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</si>
  <si>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</si>
  <si>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</si>
  <si>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</si>
  <si>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</si>
  <si>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</si>
  <si>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</si>
  <si>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</si>
  <si>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</si>
  <si>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</si>
  <si>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</si>
  <si>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</si>
  <si>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</si>
  <si>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</si>
  <si>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</si>
  <si>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</si>
  <si>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</si>
  <si>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</si>
  <si>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</si>
  <si>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</si>
  <si>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</si>
  <si>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</si>
  <si>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</si>
  <si>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</si>
  <si>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</si>
  <si>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</si>
  <si>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</si>
  <si>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</si>
  <si>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</si>
  <si>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</si>
  <si>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</si>
  <si>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</si>
  <si>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</si>
  <si>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</si>
  <si>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</si>
  <si>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</si>
  <si>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</si>
  <si>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</si>
  <si>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</si>
  <si>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</si>
  <si>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</si>
  <si>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</si>
  <si>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</si>
  <si>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</si>
  <si>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</si>
  <si>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</si>
  <si>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</si>
  <si>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</si>
  <si>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</si>
  <si>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</si>
  <si>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</si>
  <si>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</si>
  <si>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</si>
  <si>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</si>
  <si>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</si>
  <si>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</si>
  <si>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</si>
  <si>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</si>
  <si>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</si>
  <si>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</si>
  <si>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</si>
  <si>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</si>
  <si>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</si>
  <si>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</si>
  <si>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</si>
  <si>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</si>
  <si>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</si>
  <si>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</si>
  <si>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</si>
  <si>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</si>
  <si>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</si>
  <si>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</si>
  <si>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</si>
  <si>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</si>
  <si>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</si>
  <si>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</si>
  <si>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</si>
  <si>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</si>
  <si>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</si>
  <si>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</si>
  <si>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</si>
  <si>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</si>
  <si>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</si>
  <si>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</si>
  <si>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</si>
  <si>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</si>
  <si>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</si>
  <si>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</si>
  <si>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</si>
  <si>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</si>
  <si>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</si>
  <si>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</si>
  <si>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</si>
  <si>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</si>
  <si>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</si>
  <si>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</si>
  <si>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</si>
  <si>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</si>
  <si>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</si>
  <si>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</si>
  <si>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</si>
  <si>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</si>
  <si>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</si>
  <si>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</si>
  <si>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</si>
  <si>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</si>
  <si>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</si>
  <si>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</si>
  <si>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</si>
  <si>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</si>
  <si>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</si>
  <si>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</si>
  <si>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</si>
  <si>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</si>
  <si>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</si>
  <si>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</si>
  <si>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</si>
  <si>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</si>
  <si>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</si>
  <si>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</si>
  <si>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</si>
  <si>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</si>
  <si>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</si>
  <si>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</si>
  <si>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</si>
  <si>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</si>
  <si>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</si>
  <si>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</si>
  <si>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</si>
  <si>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</si>
  <si>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</si>
  <si>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</si>
  <si>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</si>
  <si>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</si>
  <si>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</si>
  <si>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</si>
  <si>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</si>
  <si>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</si>
  <si>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</si>
  <si>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</si>
  <si>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</si>
  <si>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</si>
  <si>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</si>
  <si>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</si>
  <si>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</si>
  <si>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</si>
  <si>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</si>
  <si>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</si>
  <si>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</si>
  <si>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</si>
  <si>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</si>
  <si>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</si>
  <si>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</si>
  <si>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</si>
  <si>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</si>
  <si>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</si>
  <si>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</si>
  <si>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</si>
  <si>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</si>
  <si>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</si>
  <si>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</si>
  <si>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</si>
  <si>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</si>
  <si>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</si>
  <si>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</si>
  <si>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</si>
  <si>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</si>
  <si>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</si>
  <si>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</si>
  <si>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</si>
  <si>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</si>
  <si>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</si>
  <si>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</si>
  <si>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</si>
  <si>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</si>
  <si>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</si>
  <si>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</si>
  <si>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</si>
  <si>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</si>
  <si>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</si>
  <si>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</si>
  <si>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</si>
  <si>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</si>
  <si>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</si>
  <si>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</si>
  <si>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</si>
  <si>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</si>
  <si>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</si>
  <si>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</si>
  <si>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</si>
  <si>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</si>
  <si>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</si>
  <si>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</si>
  <si>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</si>
  <si>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</si>
  <si>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</si>
  <si>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</si>
  <si>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</si>
  <si>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</si>
  <si>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</si>
  <si>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</si>
  <si>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</si>
  <si>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</si>
  <si>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</si>
  <si>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</si>
  <si>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</si>
  <si>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</si>
  <si>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</si>
  <si>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</si>
  <si>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</si>
  <si>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</si>
  <si>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</si>
  <si>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</si>
  <si>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</si>
  <si>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</si>
  <si>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</si>
  <si>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</si>
  <si>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</si>
  <si>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</si>
  <si>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</si>
  <si>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</si>
  <si>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</si>
  <si>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</si>
  <si>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</si>
  <si>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</si>
  <si>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</si>
  <si>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</si>
  <si>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</si>
  <si>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</si>
  <si>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</si>
  <si>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</si>
  <si>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</si>
  <si>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</si>
  <si>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</si>
  <si>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</si>
  <si>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</si>
  <si>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</si>
  <si>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</si>
  <si>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</si>
  <si>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</si>
  <si>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</si>
  <si>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</si>
  <si>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</si>
  <si>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</si>
  <si>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</si>
  <si>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</si>
  <si>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</si>
  <si>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</si>
  <si>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</si>
  <si>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</si>
  <si>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</si>
  <si>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</si>
  <si>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</si>
  <si>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</si>
  <si>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</si>
  <si>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</si>
  <si>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</si>
  <si>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</si>
  <si>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</si>
  <si>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</si>
  <si>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</si>
  <si>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</si>
  <si>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</si>
  <si>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</si>
  <si>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</si>
  <si>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</si>
  <si>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</si>
  <si>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</si>
  <si>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</si>
  <si>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</si>
  <si>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</si>
  <si>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</si>
  <si>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</si>
  <si>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</si>
  <si>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</si>
  <si>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</si>
  <si>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</si>
  <si>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</si>
  <si>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</si>
  <si>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</si>
  <si>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</si>
  <si>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</si>
  <si>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</si>
  <si>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</si>
  <si>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</si>
  <si>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</si>
  <si>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</si>
  <si>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</si>
  <si>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</si>
  <si>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</si>
  <si>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</si>
  <si>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</si>
  <si>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</si>
  <si>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</si>
  <si>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</si>
  <si>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</si>
  <si>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</si>
  <si>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</si>
  <si>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</si>
  <si>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</si>
  <si>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</si>
  <si>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</si>
  <si>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</si>
  <si>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</si>
  <si>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</si>
  <si>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</si>
  <si>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</si>
  <si>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</si>
  <si>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</si>
  <si>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</si>
  <si>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</si>
  <si>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</si>
  <si>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</si>
  <si>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</si>
  <si>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</si>
  <si>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</si>
  <si>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</si>
  <si>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</si>
  <si>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</si>
  <si>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</si>
  <si>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</si>
  <si>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</si>
  <si>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</si>
  <si>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</si>
  <si>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</si>
  <si>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</si>
  <si>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</si>
  <si>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</si>
  <si>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</si>
  <si>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</si>
  <si>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</si>
  <si>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</si>
  <si>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</si>
  <si>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</si>
  <si>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</si>
  <si>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</si>
  <si>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</si>
  <si>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</si>
  <si>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</si>
  <si>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</si>
  <si>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</si>
  <si>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</si>
  <si>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</si>
  <si>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</si>
  <si>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</si>
  <si>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</si>
  <si>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</si>
  <si>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</si>
  <si>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</si>
  <si>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</si>
  <si>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</si>
  <si>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</si>
  <si>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</si>
  <si>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</si>
  <si>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</si>
  <si>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</si>
  <si>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</si>
  <si>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</si>
  <si>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</si>
  <si>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</si>
  <si>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</si>
  <si>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</si>
  <si>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</si>
  <si>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</si>
  <si>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</si>
  <si>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</si>
  <si>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</si>
  <si>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</si>
  <si>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</si>
  <si>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</si>
  <si>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</si>
  <si>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</si>
  <si>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</si>
  <si>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</si>
  <si>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</si>
  <si>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</si>
  <si>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</si>
  <si>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</si>
  <si>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</si>
  <si>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</si>
  <si>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</si>
  <si>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</si>
  <si>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</si>
  <si>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</si>
  <si>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</si>
  <si>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</si>
  <si>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</si>
  <si>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</si>
  <si>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</si>
  <si>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</si>
  <si>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</si>
  <si>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</si>
  <si>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</si>
  <si>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</si>
  <si>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</si>
  <si>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</si>
  <si>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</si>
  <si>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</si>
  <si>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</si>
  <si>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</si>
  <si>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</si>
  <si>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</si>
  <si>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</si>
  <si>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</si>
  <si>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</si>
  <si>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</si>
  <si>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</si>
  <si>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</si>
  <si>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</si>
  <si>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</si>
  <si>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</si>
  <si>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</si>
  <si>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</si>
  <si>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</si>
  <si>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</si>
  <si>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</si>
  <si>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</si>
  <si>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</si>
  <si>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</si>
  <si>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</si>
  <si>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</si>
  <si>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</si>
  <si>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</si>
  <si>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</si>
  <si>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</si>
  <si>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</si>
  <si>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</si>
  <si>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</si>
  <si>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</si>
  <si>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</si>
  <si>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</si>
  <si>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</si>
  <si>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</si>
  <si>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</si>
  <si>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</si>
  <si>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</si>
  <si>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</si>
  <si>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</si>
  <si>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</si>
  <si>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</si>
  <si>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</si>
  <si>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</si>
  <si>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</si>
  <si>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</si>
  <si>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</si>
  <si>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</si>
  <si>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</si>
  <si>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</si>
  <si>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</si>
  <si>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</si>
  <si>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</si>
  <si>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</si>
  <si>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</si>
  <si>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</si>
  <si>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</si>
  <si>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</si>
  <si>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</si>
  <si>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</si>
  <si>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</si>
  <si>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</si>
  <si>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</si>
  <si>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</si>
  <si>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</si>
  <si>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</si>
  <si>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</si>
  <si>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</si>
  <si>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</si>
  <si>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</si>
  <si>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</si>
  <si>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</si>
  <si>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</si>
  <si>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</si>
  <si>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</si>
  <si>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</si>
  <si>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</si>
  <si>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</si>
  <si>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</si>
  <si>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</si>
  <si>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</si>
  <si>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</si>
  <si>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</si>
  <si>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</si>
  <si>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</si>
  <si>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</si>
  <si>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</si>
  <si>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</si>
  <si>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</si>
  <si>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</si>
  <si>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</si>
  <si>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</si>
  <si>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</si>
  <si>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</si>
  <si>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</si>
  <si>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</si>
  <si>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</si>
  <si>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</si>
  <si>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</si>
  <si>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</si>
  <si>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</si>
  <si>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</si>
  <si>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</si>
  <si>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</si>
  <si>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</si>
  <si>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</si>
  <si>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</si>
  <si>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</si>
  <si>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</si>
  <si>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</si>
  <si>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</si>
  <si>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</si>
  <si>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</si>
  <si>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</si>
  <si>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</si>
  <si>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</si>
  <si>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</si>
  <si>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</si>
  <si>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</si>
  <si>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</si>
  <si>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</si>
  <si>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</si>
  <si>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</si>
  <si>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</si>
  <si>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</si>
  <si>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</si>
  <si>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</si>
  <si>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</si>
  <si>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</si>
  <si>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</si>
  <si>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</si>
  <si>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</si>
  <si>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</si>
  <si>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</si>
  <si>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</si>
  <si>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</si>
  <si>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</si>
  <si>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</si>
  <si>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</si>
  <si>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</si>
  <si>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</si>
  <si>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</si>
  <si>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</si>
  <si>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</si>
  <si>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</si>
  <si>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</si>
  <si>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</si>
  <si>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</si>
  <si>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</si>
  <si>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</si>
  <si>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</si>
  <si>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</si>
  <si>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</si>
  <si>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</si>
  <si>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</si>
  <si>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</si>
  <si>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</si>
  <si>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</si>
  <si>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</si>
  <si>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</si>
  <si>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</si>
  <si>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</si>
  <si>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</si>
  <si>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</si>
  <si>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</si>
  <si>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</si>
  <si>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</si>
  <si>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</si>
  <si>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</si>
  <si>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</si>
  <si>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</si>
  <si>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</si>
  <si>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</si>
  <si>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</si>
  <si>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</si>
  <si>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</si>
  <si>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</si>
  <si>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</si>
  <si>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</si>
  <si>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</si>
  <si>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</si>
  <si>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</si>
  <si>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</si>
  <si>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</si>
  <si>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</si>
  <si>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</si>
  <si>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</si>
  <si>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</si>
  <si>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</si>
  <si>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</si>
  <si>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</si>
  <si>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</si>
  <si>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</si>
  <si>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</si>
  <si>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</si>
  <si>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</si>
  <si>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</si>
  <si>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</si>
  <si>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</si>
  <si>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</si>
  <si>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</si>
  <si>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</si>
  <si>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</si>
  <si>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</si>
  <si>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</si>
  <si>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</si>
  <si>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</si>
  <si>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</si>
  <si>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</si>
  <si>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</si>
  <si>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</si>
  <si>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</si>
  <si>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</si>
  <si>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</si>
  <si>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</si>
  <si>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</si>
  <si>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</si>
  <si>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</si>
  <si>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</si>
  <si>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</si>
  <si>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</si>
  <si>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</si>
  <si>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</si>
  <si>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</si>
  <si>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</si>
  <si>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</si>
  <si>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</si>
  <si>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</si>
  <si>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</si>
  <si>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</si>
  <si>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</si>
  <si>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</si>
  <si>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</si>
  <si>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</si>
  <si>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</si>
  <si>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</si>
  <si>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</si>
  <si>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</si>
  <si>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</si>
  <si>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</si>
  <si>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</si>
  <si>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</si>
  <si>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</si>
  <si>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</si>
  <si>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</si>
  <si>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</si>
  <si>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</si>
  <si>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</si>
  <si>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</si>
  <si>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</si>
  <si>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</si>
  <si>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</si>
  <si>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</si>
  <si>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</si>
  <si>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</si>
  <si>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</si>
  <si>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</si>
  <si>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</si>
  <si>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</si>
  <si>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</si>
  <si>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</si>
  <si>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</si>
  <si>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</si>
  <si>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</si>
  <si>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</si>
  <si>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</si>
  <si>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</si>
  <si>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</si>
  <si>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</si>
  <si>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</si>
  <si>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</si>
  <si>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</si>
  <si>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</si>
  <si>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</si>
  <si>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</si>
  <si>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</si>
  <si>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</si>
  <si>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</si>
  <si>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</si>
  <si>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</si>
  <si>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</si>
  <si>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</si>
  <si>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</si>
  <si>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</si>
  <si>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</si>
  <si>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</si>
  <si>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</si>
  <si>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</si>
  <si>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</si>
  <si>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</si>
  <si>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</si>
  <si>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</si>
  <si>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</si>
  <si>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</si>
  <si>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</si>
  <si>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</si>
  <si>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</si>
  <si>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</si>
  <si>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</si>
  <si>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</si>
  <si>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</si>
  <si>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</si>
  <si>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</si>
  <si>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</si>
  <si>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</si>
  <si>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</si>
  <si>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</si>
  <si>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</si>
  <si>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</si>
  <si>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</si>
  <si>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</si>
  <si>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</si>
  <si>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</si>
  <si>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</si>
  <si>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</si>
  <si>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</si>
  <si>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</si>
  <si>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</si>
  <si>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</si>
  <si>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</si>
  <si>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</si>
  <si>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</si>
  <si>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</si>
  <si>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</si>
  <si>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</si>
  <si>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</si>
  <si>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</si>
  <si>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</si>
  <si>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</si>
  <si>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</si>
  <si>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</si>
  <si>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</si>
  <si>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</si>
  <si>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</si>
  <si>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</si>
  <si>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</si>
  <si>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</si>
  <si>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</si>
  <si>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</si>
  <si>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</si>
  <si>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</si>
  <si>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</si>
  <si>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</si>
  <si>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</si>
  <si>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</si>
  <si>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</si>
  <si>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</si>
  <si>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</si>
  <si>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</si>
  <si>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</si>
  <si>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</si>
  <si>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</si>
  <si>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</si>
  <si>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</si>
  <si>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</si>
  <si>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</si>
  <si>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</si>
  <si>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</si>
  <si>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</si>
  <si>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</si>
  <si>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</si>
  <si>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</si>
  <si>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</si>
  <si>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</si>
  <si>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</si>
  <si>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</si>
  <si>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</si>
  <si>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</si>
  <si>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</si>
  <si>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</si>
  <si>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</si>
  <si>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</si>
  <si>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</si>
  <si>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</si>
  <si>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</si>
  <si>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</si>
  <si>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</si>
  <si>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</si>
  <si>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</si>
  <si>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</si>
  <si>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</si>
  <si>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</si>
  <si>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</si>
  <si>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</si>
  <si>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</si>
  <si>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</si>
  <si>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</si>
  <si>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</si>
  <si>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</si>
  <si>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</si>
  <si>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</si>
  <si>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</si>
  <si>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</si>
  <si>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</si>
  <si>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</si>
  <si>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</si>
  <si>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</si>
  <si>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</si>
  <si>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</si>
  <si>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</si>
  <si>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</si>
  <si>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</si>
  <si>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</si>
  <si>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</si>
  <si>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</si>
  <si>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</si>
  <si>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</si>
  <si>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</si>
  <si>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</si>
  <si>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</si>
  <si>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</si>
  <si>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</si>
  <si>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</si>
  <si>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</si>
  <si>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</si>
  <si>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</si>
  <si>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</si>
  <si>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</si>
  <si>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</si>
  <si>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</si>
  <si>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</si>
  <si>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</si>
  <si>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</si>
  <si>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</si>
  <si>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</si>
  <si>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</si>
  <si>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</si>
  <si>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</si>
  <si>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</si>
  <si>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</si>
  <si>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</si>
  <si>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</si>
  <si>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</si>
  <si>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</si>
  <si>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</si>
  <si>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</si>
  <si>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</si>
  <si>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</si>
  <si>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</si>
  <si>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</si>
  <si>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</si>
  <si>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</si>
  <si>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</si>
  <si>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</si>
  <si>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</si>
  <si>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</si>
  <si>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</si>
  <si>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</si>
  <si>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</si>
  <si>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</si>
  <si>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</si>
  <si>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</si>
  <si>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</si>
  <si>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</si>
  <si>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</si>
  <si>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</si>
  <si>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</si>
  <si>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</si>
  <si>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</si>
  <si>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</si>
  <si>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</si>
  <si>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</si>
  <si>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</si>
  <si>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</si>
  <si>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</si>
  <si>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</si>
  <si>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</si>
  <si>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</si>
  <si>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</si>
  <si>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</si>
  <si>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</si>
  <si>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</si>
  <si>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</si>
  <si>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</si>
  <si>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</si>
  <si>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</si>
  <si>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</si>
  <si>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</si>
  <si>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</si>
  <si>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</si>
  <si>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</si>
  <si>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</si>
  <si>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</si>
  <si>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</si>
  <si>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</si>
  <si>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</si>
  <si>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</si>
  <si>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</si>
  <si>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</si>
  <si>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</si>
  <si>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</si>
  <si>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</si>
  <si>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</si>
  <si>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</si>
  <si>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</si>
  <si>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</si>
  <si>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</si>
  <si>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</si>
  <si>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</si>
  <si>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</si>
  <si>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</si>
  <si>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</si>
  <si>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</si>
  <si>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</si>
  <si>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</si>
  <si>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</si>
  <si>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</si>
  <si>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</si>
  <si>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</si>
  <si>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</si>
  <si>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</si>
  <si>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</si>
  <si>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</si>
  <si>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</si>
  <si>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</si>
  <si>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</si>
  <si>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</si>
  <si>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</si>
  <si>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</si>
  <si>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</si>
  <si>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</si>
  <si>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</si>
  <si>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</si>
  <si>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</si>
  <si>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</si>
  <si>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</si>
  <si>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</si>
  <si>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</si>
  <si>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</si>
  <si>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</si>
  <si>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</si>
  <si>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</si>
  <si>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</si>
  <si>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</si>
  <si>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</si>
  <si>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</si>
  <si>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</si>
  <si>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</si>
  <si>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</si>
  <si>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</si>
  <si>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</si>
  <si>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</si>
  <si>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</si>
  <si>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</si>
  <si>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</si>
  <si>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</si>
  <si>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</si>
  <si>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</si>
  <si>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</si>
  <si>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</si>
  <si>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</si>
  <si>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</si>
  <si>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</si>
  <si>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</si>
  <si>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</si>
  <si>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</si>
  <si>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</si>
  <si>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</si>
  <si>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</si>
  <si>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</si>
  <si>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</si>
  <si>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</si>
  <si>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</si>
  <si>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</si>
  <si>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</si>
  <si>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</si>
  <si>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</si>
  <si>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</si>
  <si>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</si>
  <si>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</si>
  <si>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</si>
  <si>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</si>
  <si>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</si>
  <si>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</si>
  <si>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</si>
  <si>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</si>
  <si>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</si>
  <si>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</si>
  <si>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</si>
  <si>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</si>
  <si>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</si>
  <si>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</si>
  <si>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</si>
  <si>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</si>
  <si>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</si>
  <si>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</si>
  <si>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</si>
  <si>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</si>
  <si>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</si>
  <si>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</si>
  <si>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</si>
  <si>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</si>
  <si>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</si>
  <si>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</si>
  <si>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</si>
  <si>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</si>
  <si>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</si>
  <si>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</si>
  <si>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</si>
  <si>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</si>
  <si>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</si>
  <si>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</si>
  <si>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</si>
  <si>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</si>
  <si>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</si>
  <si>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</si>
  <si>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</si>
  <si>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</si>
  <si>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</si>
  <si>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</si>
  <si>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</si>
  <si>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</si>
  <si>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</si>
  <si>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</si>
  <si>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</si>
  <si>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</si>
  <si>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</si>
  <si>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</si>
  <si>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</si>
  <si>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</si>
  <si>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</si>
  <si>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</si>
  <si>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</si>
  <si>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</si>
  <si>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</si>
  <si>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</si>
  <si>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</si>
  <si>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</si>
  <si>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</si>
  <si>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</si>
  <si>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</si>
  <si>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</si>
  <si>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</si>
  <si>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</si>
  <si>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</si>
  <si>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</si>
  <si>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</si>
  <si>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</si>
  <si>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</si>
  <si>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</si>
  <si>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</si>
  <si>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</si>
  <si>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</si>
  <si>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</si>
  <si>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</si>
  <si>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</si>
  <si>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</si>
  <si>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</si>
  <si>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</si>
  <si>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</si>
  <si>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</si>
  <si>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</si>
  <si>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</si>
  <si>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</si>
  <si>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</si>
  <si>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</si>
  <si>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</si>
  <si>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</si>
  <si>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</si>
  <si>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</si>
  <si>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</si>
  <si>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</si>
  <si>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</si>
  <si>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</si>
  <si>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</si>
  <si>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</si>
  <si>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</si>
  <si>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</si>
  <si>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</si>
  <si>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</si>
  <si>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</si>
  <si>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</si>
  <si>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</si>
  <si>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</si>
  <si>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</si>
  <si>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</si>
  <si>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</si>
  <si>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</si>
  <si>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</si>
  <si>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</si>
  <si>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</si>
  <si>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</si>
  <si>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</si>
  <si>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</si>
  <si>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</si>
  <si>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</si>
  <si>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</si>
  <si>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</si>
  <si>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</si>
  <si>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</si>
  <si>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</si>
  <si>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</si>
  <si>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</si>
  <si>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</si>
  <si>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</si>
  <si>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</si>
  <si>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</si>
  <si>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</si>
  <si>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</si>
  <si>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</si>
  <si>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</si>
  <si>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</si>
  <si>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</si>
  <si>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</si>
  <si>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</si>
  <si>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</si>
  <si>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</si>
  <si>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</si>
  <si>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</si>
  <si>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</si>
  <si>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</si>
  <si>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</si>
  <si>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</si>
  <si>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</si>
  <si>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</si>
  <si>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</si>
  <si>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</si>
  <si>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</si>
  <si>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</si>
  <si>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</si>
  <si>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</si>
  <si>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</si>
  <si>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</si>
  <si>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</si>
  <si>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</si>
  <si>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</si>
  <si>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</si>
  <si>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</si>
  <si>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</si>
  <si>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</si>
  <si>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</si>
  <si>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</si>
  <si>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</si>
  <si>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</si>
  <si>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</si>
  <si>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</si>
  <si>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</si>
  <si>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</si>
  <si>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</si>
  <si>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</si>
  <si>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</si>
  <si>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</si>
  <si>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</si>
  <si>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</si>
  <si>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</si>
  <si>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</si>
  <si>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</si>
  <si>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</si>
  <si>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</si>
  <si>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</si>
  <si>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</si>
  <si>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</si>
  <si>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</si>
  <si>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</si>
  <si>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</si>
  <si>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</si>
  <si>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</si>
  <si>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</si>
  <si>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</si>
  <si>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</si>
  <si>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</si>
  <si>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</si>
  <si>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</si>
  <si>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</si>
  <si>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</si>
  <si>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</si>
  <si>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</si>
  <si>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</si>
  <si>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</si>
  <si>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</si>
  <si>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</si>
  <si>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</si>
  <si>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</si>
  <si>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</si>
  <si>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</si>
  <si>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</si>
  <si>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</si>
  <si>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</si>
  <si>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</si>
  <si>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</si>
  <si>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</si>
  <si>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</si>
  <si>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</si>
  <si>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</si>
  <si>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</si>
  <si>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</si>
  <si>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</si>
  <si>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</si>
  <si>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</si>
  <si>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</si>
  <si>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</si>
  <si>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</si>
  <si>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</si>
  <si>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</si>
  <si>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</si>
  <si>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</si>
  <si>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</si>
  <si>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</si>
  <si>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</si>
  <si>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</si>
  <si>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</si>
  <si>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</si>
  <si>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</si>
  <si>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</si>
  <si>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</si>
  <si>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</si>
  <si>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</si>
  <si>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</si>
  <si>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</si>
  <si>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</si>
  <si>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</si>
  <si>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</si>
  <si>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</si>
  <si>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</si>
  <si>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</si>
  <si>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</si>
  <si>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</si>
  <si>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</si>
  <si>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</si>
  <si>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</si>
  <si>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</si>
  <si>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</si>
  <si>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</si>
  <si>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</si>
  <si>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</si>
  <si>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</si>
  <si>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</si>
  <si>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</si>
  <si>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</si>
  <si>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</si>
  <si>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</si>
  <si>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</si>
  <si>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</si>
  <si>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</si>
  <si>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</si>
  <si>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</si>
  <si>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</si>
  <si>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</si>
  <si>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</si>
  <si>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</si>
  <si>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</si>
  <si>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</si>
  <si>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</si>
  <si>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</si>
  <si>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</si>
  <si>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</si>
  <si>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</si>
  <si>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</si>
  <si>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</si>
  <si>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</si>
  <si>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</si>
  <si>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</si>
  <si>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</si>
  <si>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</si>
  <si>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</si>
  <si>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</si>
  <si>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</si>
  <si>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</si>
  <si>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</si>
  <si>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</si>
  <si>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</si>
  <si>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</si>
  <si>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</si>
  <si>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</si>
  <si>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</si>
  <si>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</si>
  <si>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</si>
  <si>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</si>
  <si>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</si>
  <si>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</si>
  <si>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</si>
  <si>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</si>
  <si>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</si>
  <si>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</si>
  <si>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</si>
  <si>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</si>
  <si>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</si>
  <si>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</si>
  <si>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</si>
  <si>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</si>
  <si>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</si>
  <si>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</si>
  <si>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</si>
  <si>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</si>
  <si>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</si>
  <si>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</si>
  <si>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</si>
  <si>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</si>
  <si>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</si>
  <si>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</si>
  <si>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</si>
  <si>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</si>
  <si>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</si>
  <si>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</si>
  <si>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</si>
  <si>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</si>
  <si>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</si>
  <si>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</si>
  <si>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</si>
  <si>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</si>
  <si>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</si>
  <si>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</si>
  <si>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</si>
  <si>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</si>
  <si>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</si>
  <si>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</si>
  <si>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</si>
  <si>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</si>
  <si>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</si>
  <si>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</si>
  <si>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</si>
  <si>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</si>
  <si>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</si>
  <si>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</si>
  <si>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</si>
  <si>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</si>
  <si>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</si>
  <si>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</si>
  <si>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</si>
  <si>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</si>
  <si>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</si>
  <si>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</si>
  <si>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</si>
  <si>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</si>
  <si>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</si>
  <si>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</si>
  <si>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</si>
  <si>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</si>
  <si>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</si>
  <si>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</si>
  <si>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</si>
  <si>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</si>
  <si>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</si>
  <si>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</si>
  <si>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</si>
  <si>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</si>
  <si>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</si>
  <si>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</si>
  <si>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</si>
  <si>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</si>
  <si>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</si>
  <si>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</si>
  <si>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</si>
  <si>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</si>
  <si>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</si>
  <si>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</si>
  <si>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</si>
  <si>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</si>
  <si>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</si>
  <si>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</si>
  <si>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</si>
  <si>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</si>
  <si>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</si>
  <si>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</si>
  <si>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</si>
  <si>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</si>
  <si>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</si>
  <si>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</si>
  <si>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</si>
  <si>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</si>
  <si>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</si>
  <si>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</si>
  <si>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</si>
  <si>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</si>
  <si>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</si>
  <si>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</si>
  <si>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</si>
  <si>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</si>
  <si>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</si>
  <si>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</si>
  <si>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</si>
  <si>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</si>
  <si>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</si>
  <si>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</si>
  <si>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</si>
  <si>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</si>
  <si>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</si>
  <si>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</si>
  <si>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</si>
  <si>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</si>
  <si>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</si>
  <si>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</si>
  <si>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</si>
  <si>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</si>
  <si>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</si>
  <si>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</si>
  <si>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</si>
  <si>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</si>
  <si>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</si>
  <si>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</si>
  <si>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</si>
  <si>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</si>
  <si>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</si>
  <si>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</si>
  <si>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</si>
  <si>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</si>
  <si>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</si>
  <si>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</si>
  <si>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</si>
  <si>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</si>
  <si>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</si>
  <si>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</si>
  <si>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</si>
  <si>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</si>
  <si>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</si>
  <si>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</si>
  <si>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</si>
  <si>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</si>
  <si>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</si>
  <si>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</si>
  <si>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</si>
  <si>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</si>
  <si>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</si>
  <si>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</si>
  <si>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</si>
  <si>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</si>
  <si>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</si>
  <si>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</si>
  <si>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</si>
  <si>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</si>
  <si>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</si>
  <si>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</si>
  <si>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</si>
  <si>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</si>
  <si>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</si>
  <si>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</si>
  <si>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</si>
  <si>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</si>
  <si>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</si>
  <si>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</si>
  <si>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</si>
  <si>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</si>
  <si>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</si>
  <si>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</si>
  <si>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</si>
  <si>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</si>
  <si>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</si>
  <si>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</si>
  <si>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</si>
  <si>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</si>
  <si>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</si>
  <si>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</si>
  <si>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</si>
  <si>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</si>
  <si>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</si>
  <si>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</si>
  <si>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</si>
  <si>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</si>
  <si>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</si>
  <si>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</si>
  <si>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</si>
  <si>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</si>
  <si>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</si>
  <si>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</si>
  <si>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</si>
  <si>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</si>
  <si>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</si>
  <si>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</si>
  <si>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</si>
  <si>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</si>
  <si>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</si>
  <si>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</si>
  <si>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</si>
  <si>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</si>
  <si>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</si>
  <si>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</si>
  <si>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</si>
  <si>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</si>
  <si>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</si>
  <si>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</si>
  <si>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</si>
  <si>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</si>
  <si>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</si>
  <si>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</si>
  <si>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</si>
  <si>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</si>
  <si>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</si>
  <si>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</si>
  <si>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</si>
  <si>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</si>
  <si>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</si>
  <si>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</si>
  <si>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</si>
  <si>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</si>
  <si>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</si>
  <si>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</si>
  <si>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</si>
  <si>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</si>
  <si>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</si>
  <si>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</si>
  <si>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</si>
  <si>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</si>
  <si>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</si>
  <si>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</si>
  <si>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</si>
  <si>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</si>
  <si>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</si>
  <si>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</si>
  <si>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</si>
  <si>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</si>
  <si>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</si>
  <si>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</si>
  <si>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</si>
  <si>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</si>
  <si>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</si>
  <si>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</si>
  <si>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</si>
  <si>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</si>
  <si>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</si>
  <si>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</si>
  <si>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</si>
  <si>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</si>
  <si>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</si>
  <si>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</si>
  <si>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</si>
  <si>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</si>
  <si>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</si>
  <si>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</si>
  <si>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</si>
  <si>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</si>
  <si>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</si>
  <si>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</si>
  <si>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</si>
  <si>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</si>
  <si>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</si>
  <si>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</si>
  <si>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</si>
  <si>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</si>
  <si>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</si>
  <si>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</si>
  <si>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</si>
  <si>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</si>
  <si>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</si>
  <si>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</si>
  <si>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</si>
  <si>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</si>
  <si>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</si>
  <si>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</si>
  <si>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</si>
  <si>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</si>
  <si>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</si>
  <si>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</si>
  <si>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</si>
  <si>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</si>
  <si>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</si>
  <si>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</si>
  <si>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</si>
  <si>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</si>
  <si>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</si>
  <si>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</si>
  <si>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</si>
  <si>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</si>
  <si>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</si>
  <si>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</si>
  <si>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</si>
  <si>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</si>
  <si>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</si>
  <si>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</si>
  <si>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</si>
  <si>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</si>
  <si>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</si>
  <si>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</si>
  <si>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</si>
  <si>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</si>
  <si>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</si>
  <si>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</si>
  <si>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</si>
  <si>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</si>
  <si>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</si>
  <si>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</si>
  <si>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</si>
  <si>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</si>
  <si>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</si>
  <si>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</si>
  <si>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</si>
  <si>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</si>
  <si>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</si>
  <si>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</si>
  <si>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</si>
  <si>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</si>
  <si>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</si>
  <si>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</si>
  <si>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</si>
  <si>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</si>
  <si>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</si>
  <si>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</si>
  <si>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</si>
  <si>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</si>
  <si>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</si>
  <si>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</si>
  <si>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</si>
  <si>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</si>
  <si>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</si>
  <si>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</si>
  <si>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</si>
  <si>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</si>
  <si>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</si>
  <si>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</si>
  <si>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</si>
  <si>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</si>
  <si>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</si>
  <si>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</si>
  <si>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</si>
  <si>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</si>
  <si>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</si>
  <si>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</si>
  <si>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</si>
  <si>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</si>
  <si>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</si>
  <si>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</si>
  <si>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</si>
  <si>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</si>
  <si>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</si>
  <si>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</si>
  <si>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</si>
  <si>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</si>
  <si>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</si>
  <si>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</si>
  <si>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</si>
  <si>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</si>
  <si>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</si>
  <si>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</si>
  <si>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</si>
  <si>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</si>
  <si>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</si>
  <si>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</si>
  <si>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</si>
  <si>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</si>
  <si>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</si>
  <si>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</si>
  <si>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</si>
  <si>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</si>
  <si>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</si>
  <si>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</si>
  <si>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</si>
  <si>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</si>
  <si>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</si>
  <si>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</si>
  <si>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</si>
  <si>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</si>
  <si>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</si>
  <si>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</si>
  <si>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</si>
  <si>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</si>
  <si>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</si>
  <si>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</si>
  <si>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</si>
  <si>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</si>
  <si>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</si>
  <si>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</si>
  <si>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</si>
  <si>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</si>
  <si>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</si>
  <si>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</si>
  <si>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</si>
  <si>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</si>
  <si>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</si>
  <si>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</si>
  <si>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</si>
  <si>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</si>
  <si>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</si>
  <si>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</si>
  <si>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</si>
  <si>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</si>
  <si>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</si>
  <si>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</si>
  <si>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</si>
  <si>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</si>
  <si>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</si>
  <si>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</si>
  <si>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</si>
  <si>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</si>
  <si>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</si>
  <si>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</si>
  <si>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</si>
  <si>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</si>
  <si>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</si>
  <si>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</si>
  <si>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</si>
  <si>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</si>
  <si>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</si>
  <si>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</si>
  <si>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</si>
  <si>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</si>
  <si>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</si>
  <si>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</si>
  <si>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</si>
  <si>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</si>
  <si>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</si>
  <si>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</si>
  <si>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</si>
  <si>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</si>
  <si>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</si>
  <si>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</si>
  <si>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</si>
  <si>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</si>
  <si>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</si>
  <si>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</si>
  <si>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</si>
  <si>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</si>
  <si>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</si>
  <si>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</si>
  <si>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</si>
  <si>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</si>
  <si>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</si>
  <si>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</si>
  <si>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</si>
  <si>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</si>
  <si>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</si>
  <si>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</si>
  <si>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</si>
  <si>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</si>
  <si>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</si>
  <si>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</si>
  <si>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</si>
  <si>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</si>
  <si>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</si>
  <si>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</si>
  <si>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</si>
  <si>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</si>
  <si>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</si>
  <si>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</si>
  <si>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</si>
  <si>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</si>
  <si>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</si>
  <si>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</si>
  <si>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</si>
  <si>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</si>
  <si>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</si>
  <si>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</si>
  <si>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</si>
  <si>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</si>
  <si>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</si>
  <si>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</si>
  <si>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</si>
  <si>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</si>
  <si>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</si>
  <si>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</si>
  <si>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</si>
  <si>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</si>
  <si>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</si>
  <si>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</si>
  <si>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</si>
  <si>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</si>
  <si>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</si>
  <si>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</si>
  <si>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</si>
  <si>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</si>
  <si>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</si>
  <si>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</si>
  <si>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</si>
  <si>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</si>
  <si>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</si>
  <si>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</si>
  <si>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</si>
  <si>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</si>
  <si>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</si>
  <si>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</si>
  <si>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</si>
  <si>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</si>
  <si>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</si>
  <si>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</si>
  <si>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</si>
  <si>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</si>
  <si>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</si>
  <si>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</si>
  <si>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</si>
  <si>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</si>
  <si>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</si>
  <si>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</si>
  <si>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</si>
  <si>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</si>
  <si>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</si>
  <si>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</si>
  <si>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</si>
  <si>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</si>
  <si>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</si>
  <si>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</si>
  <si>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</si>
  <si>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</si>
  <si>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</si>
  <si>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</si>
  <si>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</si>
  <si>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</si>
  <si>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</si>
  <si>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</si>
  <si>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</si>
  <si>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</si>
  <si>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</si>
  <si>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</si>
  <si>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</si>
  <si>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</si>
  <si>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</si>
  <si>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</si>
  <si>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</si>
  <si>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</si>
  <si>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</si>
  <si>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</si>
  <si>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</si>
  <si>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</si>
  <si>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</si>
  <si>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</si>
  <si>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</si>
  <si>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</si>
  <si>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</si>
  <si>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</si>
  <si>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</si>
  <si>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</si>
  <si>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</si>
  <si>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</si>
  <si>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</si>
  <si>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</si>
  <si>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</si>
  <si>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</si>
  <si>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</si>
  <si>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</si>
  <si>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</si>
  <si>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</si>
  <si>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</si>
  <si>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</si>
  <si>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</si>
  <si>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</si>
  <si>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</si>
  <si>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</si>
  <si>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</si>
  <si>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</si>
  <si>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</si>
  <si>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</si>
  <si>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</si>
  <si>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</si>
  <si>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</si>
  <si>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</si>
  <si>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</si>
  <si>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</si>
  <si>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</si>
  <si>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</si>
  <si>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</si>
  <si>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</si>
  <si>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</si>
  <si>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</si>
  <si>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</si>
  <si>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</si>
  <si>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</si>
  <si>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</si>
  <si>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</si>
  <si>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</si>
  <si>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</si>
  <si>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</si>
  <si>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</si>
  <si>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</si>
  <si>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</si>
  <si>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</si>
  <si>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</si>
  <si>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</si>
  <si>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</si>
  <si>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</si>
  <si>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</si>
  <si>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</si>
  <si>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</si>
  <si>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</si>
  <si>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</si>
  <si>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</si>
  <si>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</si>
  <si>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</si>
  <si>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</si>
  <si>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</si>
  <si>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</si>
  <si>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</si>
  <si>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</si>
  <si>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</si>
  <si>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</si>
  <si>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</si>
  <si>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</si>
  <si>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</si>
  <si>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</si>
  <si>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</si>
  <si>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</si>
  <si>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</si>
  <si>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</si>
  <si>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</si>
  <si>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</si>
  <si>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</si>
  <si>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</si>
  <si>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</si>
  <si>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</si>
  <si>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</si>
  <si>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</si>
  <si>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</si>
  <si>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</si>
  <si>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</si>
  <si>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</si>
  <si>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</si>
  <si>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</si>
  <si>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</si>
  <si>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</si>
  <si>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</si>
  <si>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</si>
  <si>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</si>
  <si>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</si>
  <si>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</si>
  <si>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</si>
  <si>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</si>
  <si>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</si>
  <si>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</si>
  <si>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</si>
  <si>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</si>
  <si>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</si>
  <si>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</si>
  <si>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</si>
  <si>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</si>
  <si>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</si>
  <si>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</si>
  <si>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</si>
  <si>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</si>
  <si>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</si>
  <si>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</si>
  <si>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</si>
  <si>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</si>
  <si>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</si>
  <si>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</si>
  <si>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</si>
  <si>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</si>
  <si>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</si>
  <si>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</si>
  <si>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</si>
  <si>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</si>
  <si>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</si>
  <si>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</si>
  <si>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</si>
  <si>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</si>
  <si>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</si>
  <si>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</si>
  <si>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</si>
  <si>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</si>
  <si>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</si>
  <si>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</si>
  <si>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</si>
  <si>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</si>
  <si>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</si>
  <si>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</si>
  <si>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</si>
  <si>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</si>
  <si>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</si>
  <si>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</si>
  <si>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</si>
  <si>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</si>
  <si>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</si>
  <si>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</si>
  <si>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</si>
  <si>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</si>
  <si>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</si>
  <si>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</si>
  <si>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</si>
  <si>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</si>
  <si>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</si>
  <si>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</si>
  <si>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</si>
  <si>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</si>
  <si>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</si>
  <si>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</si>
  <si>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</si>
  <si>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</si>
  <si>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</si>
  <si>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</si>
  <si>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</si>
  <si>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</si>
  <si>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</si>
  <si>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</si>
  <si>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</si>
  <si>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</si>
  <si>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</si>
  <si>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</si>
  <si>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</si>
  <si>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</si>
  <si>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</si>
  <si>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</si>
  <si>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</si>
  <si>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</si>
  <si>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</si>
  <si>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</si>
  <si>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</si>
  <si>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</si>
  <si>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</si>
  <si>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</si>
  <si>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</si>
  <si>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</si>
  <si>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</si>
  <si>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</si>
  <si>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</si>
  <si>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</si>
  <si>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</si>
  <si>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</si>
  <si>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</si>
  <si>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</si>
  <si>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</si>
  <si>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</si>
  <si>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</si>
  <si>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</si>
  <si>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</si>
  <si>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</si>
  <si>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</si>
  <si>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</si>
  <si>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</si>
  <si>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</si>
  <si>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</si>
  <si>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</si>
  <si>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</si>
  <si>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</si>
  <si>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</si>
  <si>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</si>
  <si>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</si>
  <si>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</si>
  <si>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</si>
  <si>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</si>
  <si>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</si>
  <si>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</si>
  <si>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</si>
  <si>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</si>
  <si>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</si>
  <si>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</si>
  <si>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</si>
  <si>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</si>
  <si>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</si>
  <si>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</si>
  <si>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</si>
  <si>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</si>
  <si>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</si>
  <si>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</si>
  <si>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</si>
  <si>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</si>
  <si>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</si>
  <si>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</si>
  <si>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</si>
  <si>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</si>
  <si>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</si>
  <si>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</si>
  <si>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</si>
  <si>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</si>
  <si>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</si>
  <si>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</si>
  <si>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</si>
  <si>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</si>
  <si>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</si>
  <si>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</si>
  <si>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</si>
  <si>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</si>
  <si>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</si>
  <si>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</si>
  <si>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</si>
  <si>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</si>
  <si>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</si>
  <si>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</si>
  <si>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</si>
  <si>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</si>
  <si>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</si>
  <si>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</si>
  <si>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</si>
  <si>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</si>
  <si>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</si>
  <si>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</si>
  <si>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</si>
  <si>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</si>
  <si>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</si>
  <si>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</si>
  <si>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</si>
  <si>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</si>
  <si>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</si>
  <si>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</si>
  <si>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</si>
  <si>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</si>
  <si>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</si>
  <si>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</si>
  <si>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</si>
  <si>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</si>
  <si>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</si>
  <si>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</si>
  <si>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</si>
  <si>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</si>
  <si>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</si>
  <si>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</si>
  <si>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</si>
  <si>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</si>
  <si>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</si>
  <si>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</si>
  <si>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</si>
  <si>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</si>
  <si>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</si>
  <si>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</si>
  <si>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</si>
  <si>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</si>
  <si>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</si>
  <si>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</si>
  <si>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</si>
  <si>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</si>
  <si>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</si>
  <si>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</si>
  <si>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</si>
  <si>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</si>
  <si>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</si>
  <si>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</si>
  <si>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</si>
  <si>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</si>
  <si>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</si>
  <si>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</si>
  <si>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</si>
  <si>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</si>
  <si>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</si>
  <si>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</si>
  <si>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</si>
  <si>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</si>
  <si>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</si>
  <si>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</si>
  <si>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</si>
  <si>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</si>
  <si>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</si>
  <si>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</si>
  <si>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</si>
  <si>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</si>
  <si>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</si>
  <si>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</si>
  <si>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</si>
  <si>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</si>
  <si>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</si>
  <si>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</si>
  <si>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</si>
  <si>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</si>
  <si>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</si>
  <si>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</si>
  <si>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</si>
  <si>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</si>
  <si>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</si>
  <si>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</si>
  <si>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</si>
  <si>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</si>
  <si>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</si>
  <si>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</si>
  <si>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</si>
  <si>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</si>
  <si>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</si>
  <si>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</si>
  <si>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</si>
  <si>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</si>
  <si>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</si>
  <si>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</si>
  <si>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</si>
  <si>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</si>
  <si>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</si>
  <si>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</si>
  <si>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</si>
  <si>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</si>
  <si>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</si>
  <si>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</si>
  <si>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</si>
  <si>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</si>
  <si>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</si>
  <si>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</si>
  <si>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</si>
  <si>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</si>
  <si>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</si>
  <si>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</si>
  <si>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</si>
  <si>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</si>
  <si>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</si>
  <si>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</si>
  <si>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</si>
  <si>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</si>
  <si>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</si>
  <si>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</si>
  <si>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</si>
  <si>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</si>
  <si>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</si>
  <si>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</si>
  <si>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</si>
  <si>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</si>
  <si>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</si>
  <si>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</si>
  <si>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</si>
  <si>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</si>
  <si>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</si>
  <si>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</si>
  <si>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</si>
  <si>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</si>
  <si>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</si>
  <si>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</si>
  <si>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</si>
  <si>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</si>
  <si>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</si>
  <si>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</si>
  <si>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</si>
  <si>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</si>
  <si>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</si>
  <si>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</si>
  <si>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</si>
  <si>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</si>
  <si>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</si>
  <si>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</si>
  <si>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</si>
  <si>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</si>
  <si>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</si>
  <si>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</si>
  <si>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</si>
  <si>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</si>
  <si>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</si>
  <si>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</si>
  <si>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</si>
  <si>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</si>
  <si>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</si>
  <si>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</si>
  <si>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</si>
  <si>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</si>
  <si>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</si>
  <si>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</si>
  <si>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</si>
  <si>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</si>
  <si>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</si>
  <si>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</si>
  <si>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</si>
  <si>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</si>
  <si>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</si>
  <si>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</si>
  <si>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</si>
  <si>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</si>
  <si>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</si>
  <si>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</si>
  <si>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</si>
  <si>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</si>
  <si>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</si>
  <si>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</si>
  <si>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</si>
  <si>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</si>
  <si>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</si>
  <si>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</si>
  <si>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</si>
  <si>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</si>
  <si>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</si>
  <si>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</si>
  <si>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</si>
  <si>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</si>
  <si>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</si>
  <si>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</si>
  <si>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</si>
  <si>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</si>
  <si>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</si>
  <si>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</si>
  <si>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</si>
  <si>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</si>
  <si>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</si>
  <si>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</si>
  <si>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</si>
  <si>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</si>
  <si>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</si>
  <si>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</si>
  <si>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</si>
  <si>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</si>
  <si>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</si>
  <si>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</si>
  <si>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</si>
  <si>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</si>
  <si>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</si>
  <si>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</si>
  <si>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</si>
  <si>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</si>
  <si>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</si>
  <si>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</si>
  <si>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</si>
  <si>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</si>
  <si>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</si>
  <si>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</si>
  <si>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</si>
  <si>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</si>
  <si>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</si>
  <si>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</si>
  <si>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</si>
  <si>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</si>
  <si>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</si>
  <si>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</si>
  <si>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</si>
  <si>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</si>
  <si>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</si>
  <si>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</si>
  <si>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</si>
  <si>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</si>
  <si>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</si>
  <si>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</si>
  <si>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</si>
  <si>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</si>
  <si>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</si>
  <si>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</si>
  <si>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</si>
  <si>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</si>
  <si>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</si>
  <si>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</si>
  <si>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</si>
  <si>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</si>
  <si>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</si>
  <si>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</si>
  <si>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</si>
  <si>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</si>
  <si>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</si>
  <si>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</si>
  <si>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</si>
  <si>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</si>
  <si>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</si>
  <si>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</si>
  <si>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</si>
  <si>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</si>
  <si>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</si>
  <si>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</si>
  <si>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</si>
  <si>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</si>
  <si>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</si>
  <si>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</si>
  <si>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</si>
  <si>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</si>
  <si>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</si>
  <si>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</si>
  <si>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</si>
  <si>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</si>
  <si>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</si>
  <si>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</si>
  <si>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</si>
  <si>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</si>
  <si>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</si>
  <si>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</si>
  <si>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</si>
  <si>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</si>
  <si>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</si>
  <si>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</si>
  <si>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</si>
  <si>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</si>
  <si>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</si>
  <si>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</si>
  <si>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</si>
  <si>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</si>
  <si>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</si>
  <si>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</si>
  <si>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</si>
  <si>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</si>
  <si>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</si>
  <si>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</si>
  <si>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</si>
  <si>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</si>
  <si>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</si>
  <si>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</si>
  <si>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</si>
  <si>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</si>
  <si>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</si>
  <si>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</si>
  <si>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</si>
  <si>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</si>
  <si>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</si>
  <si>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</si>
  <si>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</si>
  <si>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</si>
  <si>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</si>
  <si>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</si>
  <si>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</si>
  <si>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</si>
  <si>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</si>
  <si>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</si>
  <si>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</si>
  <si>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</si>
  <si>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</si>
  <si>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</si>
  <si>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</si>
  <si>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</si>
  <si>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</si>
  <si>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</si>
  <si>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</si>
  <si>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</si>
  <si>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</si>
  <si>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</si>
  <si>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</si>
  <si>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</si>
  <si>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</si>
  <si>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</si>
  <si>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</si>
  <si>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</si>
  <si>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</si>
  <si>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</si>
  <si>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</si>
  <si>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</si>
  <si>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</si>
  <si>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</si>
  <si>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</si>
  <si>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</si>
  <si>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</si>
  <si>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</si>
  <si>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</si>
  <si>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</si>
  <si>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</si>
  <si>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</si>
  <si>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</si>
  <si>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</si>
  <si>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</si>
  <si>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</si>
  <si>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</si>
  <si>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</si>
  <si>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</si>
  <si>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</si>
  <si>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</si>
  <si>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</si>
  <si>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</si>
  <si>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</si>
  <si>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</si>
  <si>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</si>
  <si>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</si>
  <si>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</si>
  <si>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</si>
  <si>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</si>
  <si>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</si>
  <si>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</si>
  <si>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</si>
  <si>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</si>
  <si>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</si>
  <si>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</si>
  <si>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</si>
  <si>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</si>
  <si>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</si>
  <si>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</si>
  <si>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</si>
  <si>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</si>
  <si>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</si>
  <si>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</si>
  <si>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</si>
  <si>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</si>
  <si>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</si>
  <si>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</si>
  <si>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</si>
  <si>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</si>
  <si>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</si>
  <si>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</si>
  <si>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</si>
  <si>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</si>
  <si>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</si>
  <si>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</si>
  <si>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</si>
  <si>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</si>
  <si>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</si>
  <si>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</si>
  <si>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</si>
  <si>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</si>
  <si>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</si>
  <si>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</si>
  <si>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</si>
  <si>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</si>
  <si>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</si>
  <si>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</si>
  <si>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</si>
  <si>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</si>
  <si>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</si>
  <si>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</si>
  <si>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</si>
  <si>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</si>
  <si>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</si>
  <si>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</si>
  <si>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</si>
  <si>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</si>
  <si>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</si>
  <si>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</si>
  <si>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</si>
  <si>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</si>
  <si>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</si>
  <si>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</si>
  <si>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</si>
  <si>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</si>
  <si>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</si>
  <si>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</si>
  <si>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</si>
  <si>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</si>
  <si>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</si>
  <si>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</si>
  <si>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</si>
  <si>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</si>
  <si>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</si>
  <si>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</si>
  <si>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</si>
  <si>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</si>
  <si>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</si>
  <si>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</si>
  <si>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</si>
  <si>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</si>
  <si>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</si>
  <si>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</si>
  <si>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</si>
  <si>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</si>
  <si>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</si>
  <si>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</si>
  <si>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</si>
  <si>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</si>
  <si>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</si>
  <si>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</si>
  <si>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</si>
  <si>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</si>
  <si>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</si>
  <si>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</si>
  <si>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</si>
  <si>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</si>
  <si>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</si>
  <si>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</si>
  <si>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</si>
  <si>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</si>
  <si>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</si>
  <si>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</si>
  <si>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</si>
  <si>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</si>
  <si>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</si>
  <si>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</si>
  <si>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</si>
  <si>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</si>
  <si>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</si>
  <si>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</si>
  <si>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</si>
  <si>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</si>
  <si>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</si>
  <si>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</si>
  <si>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</si>
  <si>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</si>
  <si>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</si>
  <si>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</si>
  <si>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</si>
  <si>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</si>
  <si>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</si>
  <si>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</si>
  <si>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</si>
  <si>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</si>
  <si>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</si>
  <si>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</si>
  <si>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</si>
  <si>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</si>
  <si>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</si>
  <si>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</si>
  <si>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</si>
  <si>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</si>
  <si>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</si>
  <si>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</si>
  <si>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</si>
  <si>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</si>
  <si>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</si>
  <si>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</si>
  <si>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</si>
  <si>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</si>
  <si>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</si>
  <si>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</si>
  <si>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</si>
  <si>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</si>
  <si>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</si>
  <si>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</si>
  <si>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</si>
  <si>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</si>
  <si>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</si>
  <si>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</si>
  <si>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</si>
  <si>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</si>
  <si>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</si>
  <si>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</si>
  <si>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</si>
  <si>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</si>
  <si>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</si>
  <si>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</si>
  <si>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</si>
  <si>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</si>
  <si>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</si>
  <si>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</si>
  <si>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</si>
  <si>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</si>
  <si>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</si>
  <si>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</si>
  <si>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</si>
  <si>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</si>
  <si>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</si>
  <si>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</si>
  <si>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</si>
  <si>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</si>
  <si>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</si>
  <si>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</si>
  <si>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</si>
  <si>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</si>
  <si>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</si>
  <si>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</si>
  <si>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</si>
  <si>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</si>
  <si>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</si>
  <si>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</si>
  <si>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</si>
  <si>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</si>
  <si>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</si>
  <si>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</si>
  <si>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</si>
  <si>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</si>
  <si>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</si>
  <si>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</si>
  <si>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</si>
  <si>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</si>
  <si>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</si>
  <si>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</si>
  <si>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</si>
  <si>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</si>
  <si>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</si>
  <si>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</si>
  <si>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</si>
  <si>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</si>
  <si>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</si>
  <si>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</si>
  <si>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</si>
  <si>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</si>
  <si>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</si>
  <si>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</si>
  <si>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</si>
  <si>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</si>
  <si>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</si>
  <si>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</si>
  <si>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</si>
  <si>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</si>
  <si>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</si>
  <si>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</si>
  <si>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</si>
  <si>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</si>
  <si>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</si>
  <si>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</si>
  <si>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</si>
  <si>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</si>
  <si>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</si>
  <si>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</si>
  <si>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</si>
  <si>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</si>
  <si>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</si>
  <si>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</si>
  <si>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</si>
  <si>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</si>
  <si>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</si>
  <si>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</si>
  <si>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</si>
  <si>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</si>
  <si>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</si>
  <si>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</si>
  <si>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</si>
  <si>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</si>
  <si>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</si>
  <si>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</si>
  <si>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</si>
  <si>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</si>
  <si>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</si>
  <si>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</si>
  <si>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</si>
  <si>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</si>
  <si>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</si>
  <si>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</si>
  <si>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</si>
  <si>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</si>
  <si>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</si>
  <si>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</si>
  <si>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</si>
  <si>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</si>
  <si>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</si>
  <si>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</si>
  <si>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</si>
  <si>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</si>
  <si>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</si>
  <si>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</si>
  <si>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</si>
  <si>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</si>
  <si>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</si>
  <si>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</si>
  <si>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</si>
  <si>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</si>
  <si>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</si>
  <si>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</si>
  <si>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</si>
  <si>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</si>
  <si>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</si>
  <si>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</si>
  <si>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</si>
  <si>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</si>
  <si>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</si>
  <si>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</si>
  <si>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</si>
  <si>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</si>
  <si>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</si>
  <si>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</si>
  <si>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</si>
  <si>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</si>
  <si>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</si>
  <si>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</si>
  <si>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</si>
  <si>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</si>
  <si>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</si>
  <si>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</si>
  <si>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</si>
  <si>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</si>
  <si>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</si>
  <si>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</si>
  <si>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</si>
  <si>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</si>
  <si>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</si>
  <si>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</si>
  <si>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</si>
  <si>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</si>
  <si>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</si>
  <si>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</si>
  <si>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</si>
  <si>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</si>
  <si>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</si>
  <si>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</si>
  <si>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</si>
  <si>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</si>
  <si>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</si>
  <si>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</si>
  <si>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</si>
  <si>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</si>
  <si>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</si>
  <si>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</si>
  <si>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</si>
  <si>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</si>
  <si>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</si>
  <si>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</si>
  <si>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</si>
  <si>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</si>
  <si>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</si>
  <si>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</si>
  <si>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</si>
  <si>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</si>
  <si>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</si>
  <si>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</si>
  <si>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</si>
  <si>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</si>
  <si>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</si>
  <si>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</si>
  <si>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</si>
  <si>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</si>
  <si>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</si>
  <si>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</si>
  <si>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</si>
  <si>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</si>
  <si>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</si>
  <si>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</si>
  <si>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</si>
  <si>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</si>
  <si>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</si>
  <si>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</si>
  <si>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</si>
  <si>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</si>
  <si>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</si>
  <si>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</si>
  <si>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</si>
  <si>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</si>
  <si>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</si>
  <si>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</si>
  <si>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</si>
  <si>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</si>
  <si>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</si>
  <si>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</si>
  <si>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</si>
  <si>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</si>
  <si>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</si>
  <si>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</si>
  <si>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</si>
  <si>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</si>
  <si>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</si>
  <si>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</si>
  <si>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</si>
  <si>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</si>
  <si>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</si>
  <si>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</si>
  <si>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</si>
  <si>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</si>
  <si>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</si>
  <si>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</si>
  <si>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</si>
  <si>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</si>
  <si>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</si>
  <si>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</si>
  <si>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</si>
  <si>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</si>
  <si>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</si>
  <si>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</si>
  <si>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</si>
  <si>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</si>
  <si>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</si>
  <si>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</si>
  <si>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</si>
  <si>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</si>
  <si>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</si>
  <si>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</si>
  <si>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</si>
  <si>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</si>
  <si>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</si>
  <si>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</si>
  <si>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</si>
  <si>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</si>
  <si>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</si>
  <si>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</si>
  <si>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</si>
  <si>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</si>
  <si>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</si>
  <si>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</si>
  <si>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</si>
  <si>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</si>
  <si>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</si>
  <si>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</si>
  <si>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</si>
  <si>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</si>
  <si>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</si>
  <si>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</si>
  <si>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</si>
  <si>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</si>
  <si>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</si>
  <si>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</si>
  <si>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</si>
  <si>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</si>
  <si>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</si>
  <si>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</si>
  <si>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</si>
  <si>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</si>
  <si>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</si>
  <si>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</si>
  <si>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</si>
  <si>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</si>
  <si>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</si>
  <si>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</si>
  <si>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</si>
  <si>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</si>
  <si>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</si>
  <si>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</si>
  <si>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</si>
  <si>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</si>
  <si>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</si>
  <si>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</si>
  <si>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</si>
  <si>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</si>
  <si>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</si>
  <si>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</si>
  <si>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</si>
  <si>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</si>
  <si>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</si>
  <si>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</si>
  <si>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</si>
  <si>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</si>
  <si>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</si>
  <si>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</si>
  <si>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</si>
  <si>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</si>
  <si>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</si>
  <si>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</si>
  <si>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</si>
  <si>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</si>
  <si>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</si>
  <si>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</si>
  <si>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</si>
  <si>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</si>
  <si>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</si>
  <si>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</si>
  <si>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</si>
  <si>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</si>
  <si>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</si>
  <si>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</si>
  <si>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</si>
  <si>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</si>
  <si>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</si>
  <si>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</si>
  <si>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</si>
  <si>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</si>
  <si>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</si>
  <si>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</si>
  <si>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</si>
  <si>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</si>
  <si>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</si>
  <si>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</si>
  <si>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</si>
  <si>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</si>
  <si>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</si>
  <si>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</si>
  <si>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</si>
  <si>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</si>
  <si>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</si>
  <si>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</si>
  <si>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</si>
  <si>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</si>
  <si>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</si>
  <si>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</si>
  <si>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</si>
  <si>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</si>
  <si>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</si>
  <si>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</si>
  <si>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</si>
  <si>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</si>
  <si>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</si>
  <si>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</si>
  <si>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</si>
  <si>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</si>
  <si>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</si>
  <si>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</si>
  <si>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</si>
  <si>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</si>
  <si>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</si>
  <si>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</si>
  <si>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</si>
  <si>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</si>
  <si>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</si>
  <si>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</si>
  <si>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</si>
  <si>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</si>
  <si>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</si>
  <si>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</si>
  <si>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</si>
  <si>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</si>
  <si>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</si>
  <si>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</si>
  <si>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</si>
  <si>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</si>
  <si>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</si>
  <si>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</si>
  <si>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</si>
  <si>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</si>
  <si>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</si>
  <si>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</si>
  <si>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</si>
  <si>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</si>
  <si>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</si>
  <si>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</si>
  <si>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</si>
  <si>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</si>
  <si>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</si>
  <si>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</si>
  <si>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</si>
  <si>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</si>
  <si>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</si>
  <si>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</si>
  <si>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</si>
  <si>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</si>
  <si>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</si>
  <si>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</si>
  <si>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</si>
  <si>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</si>
  <si>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</si>
  <si>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</si>
  <si>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</si>
  <si>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</si>
  <si>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</si>
  <si>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</si>
  <si>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</si>
  <si>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</si>
  <si>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</si>
  <si>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</si>
  <si>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</si>
  <si>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</si>
  <si>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</si>
  <si>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</si>
  <si>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</si>
  <si>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</si>
  <si>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</si>
  <si>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</si>
  <si>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</si>
  <si>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</si>
  <si>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</si>
  <si>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</si>
  <si>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</si>
  <si>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</si>
  <si>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</si>
  <si>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</si>
  <si>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</si>
  <si>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</si>
  <si>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</si>
  <si>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</si>
  <si>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</si>
  <si>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</si>
  <si>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</si>
  <si>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</si>
  <si>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</si>
  <si>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</si>
  <si>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</si>
  <si>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</si>
  <si>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</si>
  <si>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</si>
  <si>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</si>
  <si>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</si>
  <si>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</si>
  <si>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</si>
  <si>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</si>
  <si>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</si>
  <si>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</si>
  <si>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</si>
  <si>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</si>
  <si>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</si>
  <si>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</si>
  <si>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</si>
  <si>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</si>
  <si>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</si>
  <si>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</si>
  <si>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</si>
  <si>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</si>
  <si>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</si>
  <si>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</si>
  <si>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</si>
  <si>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</si>
  <si>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</si>
  <si>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</si>
  <si>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</si>
  <si>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</si>
  <si>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</si>
  <si>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</si>
  <si>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</si>
  <si>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</si>
  <si>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</si>
  <si>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</si>
  <si>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</si>
  <si>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</si>
  <si>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</si>
  <si>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</si>
  <si>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</si>
  <si>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</si>
  <si>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</si>
  <si>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</si>
  <si>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</si>
  <si>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</si>
  <si>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</si>
  <si>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</si>
  <si>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</si>
  <si>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</si>
  <si>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</si>
  <si>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</si>
  <si>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</si>
  <si>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</si>
  <si>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</si>
  <si>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</si>
  <si>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</si>
  <si>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</si>
  <si>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</si>
  <si>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</si>
  <si>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</si>
  <si>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</si>
  <si>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</si>
  <si>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</si>
  <si>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</si>
  <si>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</si>
  <si>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</si>
  <si>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</si>
  <si>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</si>
  <si>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</si>
  <si>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</si>
  <si>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</si>
  <si>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</si>
  <si>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</si>
  <si>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</si>
  <si>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</si>
  <si>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</si>
  <si>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</si>
  <si>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</si>
  <si>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</si>
  <si>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</si>
  <si>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</si>
  <si>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</si>
  <si>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</si>
  <si>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</si>
  <si>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</si>
  <si>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</si>
  <si>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</si>
  <si>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</si>
  <si>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</si>
  <si>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</si>
  <si>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</si>
  <si>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</si>
  <si>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</si>
  <si>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</si>
  <si>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</si>
  <si>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</si>
  <si>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</si>
  <si>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</si>
  <si>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</si>
  <si>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</si>
  <si>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</si>
  <si>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</si>
  <si>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</si>
  <si>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</si>
  <si>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</si>
  <si>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</si>
  <si>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</si>
  <si>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</si>
  <si>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</si>
  <si>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</si>
  <si>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</si>
  <si>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</si>
  <si>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</si>
  <si>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</si>
  <si>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</si>
  <si>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</si>
  <si>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</si>
  <si>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</si>
  <si>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</si>
  <si>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</si>
  <si>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</si>
  <si>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</si>
  <si>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</si>
  <si>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</si>
  <si>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</si>
  <si>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</si>
  <si>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</si>
  <si>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</si>
  <si>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</si>
  <si>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</si>
  <si>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</si>
  <si>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</si>
  <si>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</si>
  <si>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</si>
  <si>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</si>
  <si>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</si>
  <si>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</si>
  <si>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</si>
  <si>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</si>
  <si>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</si>
  <si>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</si>
  <si>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</si>
  <si>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</si>
  <si>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</si>
  <si>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</si>
  <si>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</si>
  <si>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</si>
  <si>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</si>
  <si>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</si>
  <si>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</si>
  <si>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</si>
  <si>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</si>
  <si>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</si>
  <si>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</si>
  <si>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</si>
  <si>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</si>
  <si>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</si>
  <si>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</si>
  <si>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</si>
  <si>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</si>
  <si>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</si>
  <si>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</si>
  <si>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</si>
  <si>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</si>
  <si>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</si>
  <si>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</si>
  <si>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</si>
  <si>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</si>
  <si>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</si>
  <si>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</si>
  <si>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</si>
  <si>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</si>
  <si>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</si>
  <si>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</si>
  <si>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</si>
  <si>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</si>
  <si>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</si>
  <si>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</si>
  <si>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</si>
  <si>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</si>
  <si>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</si>
  <si>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</si>
  <si>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</si>
  <si>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</si>
  <si>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</si>
  <si>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</si>
  <si>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</si>
  <si>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</si>
  <si>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</si>
  <si>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</si>
  <si>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</si>
  <si>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</si>
  <si>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</si>
  <si>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</si>
  <si>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</si>
  <si>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</si>
  <si>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</si>
  <si>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</si>
  <si>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</si>
  <si>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</si>
  <si>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</si>
  <si>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</si>
  <si>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</si>
  <si>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</si>
  <si>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</si>
  <si>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</si>
  <si>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</si>
  <si>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</si>
  <si>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</si>
  <si>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</si>
  <si>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</si>
  <si>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</si>
  <si>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</si>
  <si>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</si>
  <si>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</si>
  <si>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</si>
  <si>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</si>
  <si>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</si>
  <si>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</si>
  <si>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</si>
  <si>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</si>
  <si>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</si>
  <si>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</si>
  <si>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</si>
  <si>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</si>
  <si>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</si>
  <si>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</si>
  <si>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</si>
  <si>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</si>
  <si>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</si>
  <si>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</si>
  <si>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</si>
  <si>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</si>
  <si>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</si>
  <si>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</si>
  <si>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</si>
  <si>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</si>
  <si>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</si>
  <si>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</si>
  <si>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</si>
  <si>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</si>
  <si>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</si>
  <si>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</si>
  <si>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</si>
  <si>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</si>
  <si>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</si>
  <si>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</si>
  <si>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</si>
  <si>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</si>
  <si>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</si>
  <si>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</si>
  <si>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</si>
  <si>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</si>
  <si>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</si>
  <si>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</si>
  <si>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</si>
  <si>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</si>
  <si>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</si>
  <si>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</si>
  <si>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</si>
  <si>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</si>
  <si>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</si>
  <si>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</si>
  <si>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</si>
  <si>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</si>
  <si>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</si>
  <si>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</si>
  <si>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</si>
  <si>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</si>
  <si>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</si>
  <si>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</si>
  <si>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</si>
  <si>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</si>
  <si>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</si>
  <si>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</si>
  <si>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</si>
  <si>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</si>
  <si>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</si>
  <si>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</si>
  <si>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</si>
  <si>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</si>
  <si>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</si>
  <si>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</si>
  <si>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</si>
  <si>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</si>
  <si>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</si>
  <si>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</si>
  <si>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</si>
  <si>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</si>
  <si>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</si>
  <si>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</si>
  <si>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</si>
  <si>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</si>
  <si>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</si>
  <si>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</si>
  <si>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</si>
  <si>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</si>
  <si>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</si>
  <si>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</si>
  <si>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</si>
  <si>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</si>
  <si>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</si>
  <si>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</si>
  <si>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</si>
  <si>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</si>
  <si>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</si>
  <si>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</si>
  <si>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</si>
  <si>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</si>
  <si>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</si>
  <si>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</si>
  <si>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</si>
  <si>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</si>
  <si>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</si>
  <si>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</si>
  <si>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</si>
  <si>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</si>
  <si>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</si>
  <si>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</si>
  <si>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</si>
  <si>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</si>
  <si>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</si>
  <si>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</si>
  <si>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</si>
  <si>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</si>
  <si>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</si>
  <si>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</si>
  <si>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</si>
  <si>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</si>
  <si>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</si>
  <si>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</si>
  <si>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</si>
  <si>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</si>
  <si>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</si>
  <si>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</si>
  <si>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</si>
  <si>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</si>
  <si>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</si>
  <si>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</si>
  <si>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</si>
  <si>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</si>
  <si>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</si>
  <si>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</si>
  <si>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</si>
  <si>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</si>
  <si>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</si>
  <si>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</si>
  <si>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</si>
  <si>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</si>
  <si>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</si>
  <si>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</si>
  <si>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</si>
  <si>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</si>
  <si>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</si>
  <si>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</si>
  <si>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</si>
  <si>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</si>
  <si>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</si>
  <si>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</si>
  <si>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</si>
  <si>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</si>
  <si>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</si>
  <si>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</si>
  <si>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</si>
  <si>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</si>
  <si>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</si>
  <si>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</si>
  <si>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</si>
  <si>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</si>
  <si>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</si>
  <si>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</si>
  <si>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</si>
  <si>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</si>
  <si>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</si>
  <si>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</si>
  <si>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</si>
  <si>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</si>
  <si>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</si>
  <si>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</si>
  <si>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</si>
  <si>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</si>
  <si>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</si>
  <si>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</si>
  <si>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</si>
  <si>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</si>
  <si>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</si>
  <si>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</si>
  <si>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</si>
  <si>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</si>
  <si>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</si>
  <si>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</si>
  <si>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</si>
  <si>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</si>
  <si>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</si>
  <si>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</si>
  <si>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</si>
  <si>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</si>
  <si>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</si>
  <si>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</si>
  <si>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</si>
  <si>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</si>
  <si>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</si>
  <si>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</si>
  <si>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</si>
  <si>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</si>
  <si>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</si>
  <si>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</si>
  <si>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</si>
  <si>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</si>
  <si>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</si>
  <si>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</si>
  <si>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</si>
  <si>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</si>
  <si>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</si>
  <si>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</si>
  <si>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</si>
  <si>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</si>
  <si>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</si>
  <si>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</si>
  <si>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</si>
  <si>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</si>
  <si>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</si>
  <si>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</si>
  <si>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</si>
  <si>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</si>
  <si>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</si>
  <si>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</si>
  <si>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</si>
  <si>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</si>
  <si>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</si>
  <si>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</si>
  <si>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</si>
  <si>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</si>
  <si>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</si>
  <si>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</si>
  <si>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</si>
  <si>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</si>
  <si>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</si>
  <si>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</si>
  <si>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</si>
  <si>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</si>
  <si>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</si>
  <si>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</si>
  <si>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</si>
  <si>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</si>
  <si>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</si>
  <si>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</si>
  <si>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</si>
  <si>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</si>
  <si>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</si>
  <si>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</si>
  <si>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</si>
  <si>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</si>
  <si>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</si>
  <si>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</si>
  <si>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</si>
  <si>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</si>
  <si>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</si>
  <si>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</si>
  <si>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</si>
  <si>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</si>
  <si>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</si>
  <si>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</si>
  <si>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</si>
  <si>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</si>
  <si>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</si>
  <si>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</si>
  <si>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</si>
  <si>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</si>
  <si>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</si>
  <si>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</si>
  <si>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</si>
  <si>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</si>
  <si>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</si>
  <si>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</si>
  <si>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</si>
  <si>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</si>
  <si>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</si>
  <si>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</si>
  <si>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</si>
  <si>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</si>
  <si>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</si>
  <si>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</si>
  <si>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</si>
  <si>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</si>
  <si>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</si>
  <si>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</si>
  <si>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</si>
  <si>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</si>
  <si>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</si>
  <si>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</si>
  <si>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</si>
  <si>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</si>
  <si>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</si>
  <si>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</si>
  <si>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</si>
  <si>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</si>
  <si>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</si>
  <si>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</si>
  <si>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</si>
  <si>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</si>
  <si>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</si>
  <si>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</si>
  <si>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</si>
  <si>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</si>
  <si>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</si>
  <si>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</si>
  <si>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</si>
  <si>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</si>
  <si>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</si>
  <si>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</si>
  <si>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</si>
  <si>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</si>
  <si>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</si>
  <si>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</si>
  <si>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</si>
  <si>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</si>
  <si>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</si>
  <si>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</si>
  <si>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</si>
  <si>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</si>
  <si>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</si>
  <si>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</si>
  <si>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</si>
  <si>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</si>
  <si>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</si>
  <si>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</si>
  <si>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</si>
  <si>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</si>
  <si>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</si>
  <si>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</si>
  <si>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</si>
  <si>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</si>
  <si>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</si>
  <si>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</si>
  <si>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</si>
  <si>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</si>
  <si>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</si>
  <si>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</si>
  <si>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</si>
  <si>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</si>
  <si>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</si>
  <si>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</si>
  <si>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</si>
  <si>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</si>
  <si>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</si>
  <si>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</si>
  <si>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</si>
  <si>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</si>
  <si>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</si>
  <si>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</si>
  <si>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</si>
  <si>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</si>
  <si>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</si>
  <si>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</si>
  <si>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</si>
  <si>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</si>
  <si>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</si>
  <si>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</si>
  <si>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</si>
  <si>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</si>
  <si>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</si>
  <si>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</si>
  <si>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</si>
  <si>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</si>
  <si>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</si>
  <si>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</si>
  <si>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</si>
  <si>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</si>
  <si>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</si>
  <si>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</si>
  <si>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</si>
  <si>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</si>
  <si>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</si>
  <si>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</si>
  <si>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</si>
  <si>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</si>
  <si>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</si>
  <si>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</si>
  <si>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</si>
  <si>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</si>
  <si>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</si>
  <si>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</si>
  <si>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</si>
  <si>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</si>
  <si>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</si>
  <si>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</si>
  <si>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</si>
  <si>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</si>
  <si>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</si>
  <si>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</si>
  <si>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</si>
  <si>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</si>
  <si>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</si>
  <si>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</si>
  <si>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</si>
  <si>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</si>
  <si>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</si>
  <si>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</si>
  <si>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</si>
  <si>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</si>
  <si>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</si>
  <si>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</si>
  <si>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</si>
  <si>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</si>
  <si>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</si>
  <si>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</si>
  <si>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</si>
  <si>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</si>
  <si>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</si>
  <si>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</si>
  <si>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</si>
  <si>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</si>
  <si>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</si>
  <si>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</si>
  <si>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</si>
  <si>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</si>
  <si>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</si>
  <si>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</si>
  <si>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</si>
  <si>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</si>
  <si>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</si>
  <si>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</si>
  <si>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</si>
  <si>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</si>
  <si>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</si>
  <si>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</si>
  <si>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</si>
  <si>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</si>
  <si>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</si>
  <si>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</si>
  <si>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</si>
  <si>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</si>
  <si>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</si>
  <si>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</si>
  <si>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</si>
  <si>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</si>
  <si>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</si>
  <si>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</si>
  <si>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</si>
  <si>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</si>
  <si>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</si>
  <si>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</si>
  <si>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</si>
  <si>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</si>
  <si>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</si>
  <si>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</si>
  <si>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</si>
  <si>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</si>
  <si>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</si>
  <si>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</si>
  <si>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</si>
  <si>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</si>
  <si>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</si>
  <si>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</si>
  <si>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</si>
  <si>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</si>
  <si>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</si>
  <si>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</si>
  <si>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</si>
  <si>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</si>
  <si>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</si>
  <si>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</si>
  <si>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</si>
  <si>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</si>
  <si>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</si>
  <si>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</si>
  <si>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</si>
  <si>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</si>
  <si>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</si>
  <si>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</si>
  <si>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</si>
  <si>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</si>
  <si>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</si>
  <si>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</si>
  <si>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</si>
  <si>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</si>
  <si>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</si>
  <si>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</si>
  <si>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</si>
  <si>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</si>
  <si>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</si>
  <si>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</si>
  <si>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</si>
  <si>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</si>
  <si>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</si>
  <si>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</si>
  <si>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</si>
  <si>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</si>
  <si>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</si>
  <si>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</si>
  <si>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</si>
  <si>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</si>
  <si>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</si>
  <si>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</si>
  <si>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</si>
  <si>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</si>
  <si>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</si>
  <si>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</si>
  <si>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</si>
  <si>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</si>
  <si>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</si>
  <si>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</si>
  <si>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</si>
  <si>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</si>
  <si>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</si>
  <si>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</si>
  <si>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</si>
  <si>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</si>
  <si>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</si>
  <si>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</si>
  <si>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</si>
  <si>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</si>
  <si>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</si>
  <si>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</si>
  <si>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</si>
  <si>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</si>
  <si>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</si>
  <si>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</si>
  <si>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</si>
  <si>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</si>
  <si>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</si>
  <si>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</si>
  <si>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</si>
  <si>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</si>
  <si>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</si>
  <si>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</si>
  <si>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</si>
  <si>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</si>
  <si>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</si>
  <si>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</si>
  <si>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</si>
  <si>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</si>
  <si>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</si>
  <si>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</si>
  <si>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</si>
  <si>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</si>
  <si>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</si>
  <si>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</si>
  <si>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</si>
  <si>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</si>
  <si>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</si>
  <si>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</si>
  <si>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</si>
  <si>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</si>
  <si>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</si>
  <si>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</si>
  <si>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</si>
  <si>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</si>
  <si>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</si>
  <si>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</si>
  <si>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</si>
  <si>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</si>
  <si>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</si>
  <si>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</si>
  <si>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</si>
  <si>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</si>
  <si>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</si>
  <si>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</si>
  <si>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</si>
  <si>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</si>
  <si>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</si>
  <si>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</si>
  <si>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</si>
  <si>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</si>
  <si>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</si>
  <si>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</si>
  <si>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</si>
  <si>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</si>
  <si>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</si>
  <si>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</si>
  <si>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</si>
  <si>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</si>
  <si>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</si>
  <si>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</si>
  <si>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</si>
  <si>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</si>
  <si>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</si>
  <si>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</si>
  <si>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</si>
  <si>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</si>
  <si>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</si>
  <si>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</si>
  <si>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</si>
  <si>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</si>
  <si>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</si>
  <si>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</si>
  <si>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</si>
  <si>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</si>
  <si>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</si>
  <si>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</si>
  <si>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</si>
  <si>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</si>
  <si>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</si>
  <si>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</si>
  <si>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</si>
  <si>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</si>
  <si>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</si>
  <si>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</si>
  <si>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</si>
  <si>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</si>
  <si>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</si>
  <si>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</si>
  <si>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</si>
  <si>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</si>
  <si>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</si>
  <si>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</si>
  <si>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</si>
  <si>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</si>
  <si>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</si>
  <si>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</si>
  <si>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</si>
  <si>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</si>
  <si>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</si>
  <si>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</si>
  <si>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</si>
  <si>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</si>
  <si>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</si>
  <si>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</si>
  <si>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</si>
  <si>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</si>
  <si>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</si>
  <si>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</si>
  <si>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</si>
  <si>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</si>
  <si>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</si>
  <si>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</si>
  <si>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</si>
  <si>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</si>
  <si>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</si>
  <si>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</si>
  <si>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</si>
  <si>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</si>
  <si>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</si>
  <si>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</si>
  <si>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</si>
  <si>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</si>
  <si>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</si>
  <si>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</si>
  <si>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</si>
  <si>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</si>
  <si>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</si>
  <si>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</si>
  <si>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</si>
  <si>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</si>
  <si>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</si>
  <si>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</si>
  <si>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</si>
  <si>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</si>
  <si>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</si>
  <si>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</si>
  <si>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</si>
  <si>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</si>
  <si>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</si>
  <si>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</si>
  <si>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</si>
  <si>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</si>
  <si>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</si>
  <si>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</si>
  <si>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</si>
  <si>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</si>
  <si>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</si>
  <si>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</si>
  <si>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</si>
  <si>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</si>
  <si>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</si>
  <si>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</si>
  <si>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</si>
  <si>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</si>
  <si>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</si>
  <si>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</si>
  <si>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</si>
  <si>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</si>
  <si>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</si>
  <si>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</si>
  <si>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</si>
  <si>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</si>
  <si>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</si>
  <si>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</si>
  <si>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</si>
  <si>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</si>
  <si>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</si>
  <si>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</si>
  <si>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</si>
  <si>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</si>
  <si>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</si>
  <si>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</si>
  <si>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</si>
  <si>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</si>
  <si>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</si>
  <si>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</si>
  <si>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</si>
  <si>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</si>
  <si>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</si>
  <si>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</si>
  <si>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</si>
  <si>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</si>
  <si>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</si>
  <si>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</si>
  <si>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</si>
  <si>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</si>
  <si>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</si>
  <si>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</si>
  <si>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</si>
  <si>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</si>
  <si>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</si>
  <si>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</si>
  <si>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</si>
  <si>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</si>
  <si>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</si>
  <si>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</si>
  <si>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</si>
  <si>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</si>
  <si>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</si>
  <si>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</si>
  <si>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</si>
  <si>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</si>
  <si>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</si>
  <si>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</si>
  <si>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</si>
  <si>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</si>
  <si>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</si>
  <si>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</si>
  <si>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</si>
  <si>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</si>
  <si>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</si>
  <si>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</si>
  <si>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</si>
  <si>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</si>
  <si>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</si>
  <si>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</si>
  <si>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</si>
  <si>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</si>
  <si>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</si>
  <si>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</si>
  <si>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</si>
  <si>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</si>
  <si>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</si>
  <si>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</si>
  <si>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</si>
  <si>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</si>
  <si>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</si>
  <si>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</si>
  <si>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</si>
  <si>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</si>
  <si>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</si>
  <si>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</si>
  <si>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</si>
  <si>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</si>
  <si>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</si>
  <si>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</si>
  <si>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</si>
  <si>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</si>
  <si>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</si>
  <si>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</si>
  <si>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</si>
  <si>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</si>
  <si>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</si>
  <si>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</si>
  <si>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</si>
  <si>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</si>
  <si>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</si>
  <si>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</si>
  <si>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</si>
  <si>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</si>
  <si>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</si>
  <si>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</si>
  <si>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</si>
  <si>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</si>
  <si>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</si>
  <si>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</si>
  <si>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</si>
  <si>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</si>
  <si>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</si>
  <si>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</si>
  <si>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</si>
  <si>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</si>
  <si>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</si>
  <si>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</si>
  <si>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</si>
  <si>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</si>
  <si>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</si>
  <si>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</si>
  <si>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</si>
  <si>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</si>
  <si>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</si>
  <si>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</si>
  <si>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</si>
  <si>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</si>
  <si>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</si>
  <si>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</si>
  <si>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</si>
  <si>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</si>
  <si>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</si>
  <si>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</si>
  <si>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</si>
  <si>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</si>
  <si>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</si>
  <si>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</si>
  <si>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</si>
  <si>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</si>
  <si>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</si>
  <si>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</si>
  <si>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</si>
  <si>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</si>
  <si>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</si>
  <si>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</si>
  <si>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</si>
  <si>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</si>
  <si>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</si>
  <si>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</si>
  <si>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</si>
  <si>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</si>
  <si>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</si>
  <si>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</si>
  <si>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</si>
  <si>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</si>
  <si>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</si>
  <si>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</si>
  <si>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</si>
  <si>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</si>
  <si>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</si>
  <si>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</si>
  <si>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</si>
  <si>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</si>
  <si>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</si>
  <si>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</si>
  <si>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</si>
  <si>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</si>
  <si>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</si>
  <si>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</si>
  <si>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</si>
  <si>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</si>
  <si>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</si>
  <si>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</si>
  <si>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</si>
  <si>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</si>
  <si>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</si>
  <si>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</si>
  <si>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</si>
  <si>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</si>
  <si>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</si>
  <si>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</si>
  <si>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</si>
  <si>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</si>
  <si>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</si>
  <si>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</si>
  <si>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</si>
  <si>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</si>
  <si>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</si>
  <si>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</si>
  <si>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</si>
  <si>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</si>
  <si>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</si>
  <si>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</si>
  <si>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</si>
  <si>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</si>
  <si>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</si>
  <si>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</si>
  <si>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</si>
  <si>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</si>
  <si>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</si>
  <si>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</si>
  <si>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</si>
  <si>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</si>
  <si>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</si>
  <si>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</si>
  <si>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</si>
  <si>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</si>
  <si>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</si>
  <si>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</si>
  <si>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</si>
  <si>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</si>
  <si>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</si>
  <si>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</si>
  <si>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</si>
  <si>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</si>
  <si>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</si>
  <si>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</si>
  <si>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</si>
  <si>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</si>
  <si>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</si>
  <si>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</si>
  <si>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</si>
  <si>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</si>
  <si>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</si>
  <si>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</si>
  <si>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</si>
  <si>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</si>
  <si>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</si>
  <si>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</si>
  <si>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</si>
  <si>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</si>
  <si>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</si>
  <si>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</si>
  <si>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</si>
  <si>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</si>
  <si>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</si>
  <si>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</si>
  <si>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</si>
  <si>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</si>
  <si>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</si>
  <si>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</si>
  <si>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</si>
  <si>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</si>
  <si>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</si>
  <si>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</si>
  <si>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</si>
  <si>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</si>
  <si>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</si>
  <si>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</si>
  <si>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</si>
  <si>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</si>
  <si>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</si>
  <si>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</si>
  <si>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</si>
  <si>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</si>
  <si>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</si>
  <si>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</si>
  <si>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</si>
  <si>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</si>
  <si>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</si>
  <si>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</si>
  <si>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</si>
  <si>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</si>
  <si>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</si>
  <si>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</si>
  <si>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</si>
  <si>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</si>
  <si>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</si>
  <si>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</si>
  <si>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</si>
  <si>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</si>
  <si>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</si>
  <si>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</si>
  <si>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</si>
  <si>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</si>
  <si>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</si>
  <si>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</si>
  <si>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</si>
  <si>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</si>
  <si>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</si>
  <si>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</si>
  <si>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</si>
  <si>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</si>
  <si>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</si>
  <si>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</si>
  <si>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</si>
  <si>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</si>
  <si>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</si>
  <si>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</si>
  <si>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</si>
  <si>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</si>
  <si>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</si>
  <si>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</si>
  <si>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</si>
  <si>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</si>
  <si>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</si>
  <si>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</si>
  <si>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</si>
  <si>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</si>
  <si>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</si>
  <si>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</si>
  <si>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</si>
  <si>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</si>
  <si>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</si>
  <si>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</si>
  <si>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</si>
  <si>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</si>
  <si>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</si>
  <si>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</si>
  <si>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</si>
  <si>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</si>
  <si>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</si>
  <si>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</si>
  <si>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</si>
  <si>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</si>
  <si>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</si>
  <si>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</si>
  <si>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</si>
  <si>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</si>
  <si>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</si>
  <si>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</si>
  <si>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</si>
  <si>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</si>
  <si>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</si>
  <si>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</si>
  <si>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</si>
  <si>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</si>
  <si>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</si>
  <si>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</si>
  <si>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</si>
  <si>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</si>
  <si>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</si>
  <si>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</si>
  <si>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</si>
  <si>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</si>
  <si>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</si>
  <si>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</si>
  <si>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</si>
  <si>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</si>
  <si>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</si>
  <si>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</si>
  <si>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</si>
  <si>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</si>
  <si>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</si>
  <si>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</si>
  <si>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</si>
  <si>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</si>
  <si>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</si>
  <si>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</si>
  <si>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</si>
  <si>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</si>
  <si>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</si>
  <si>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</si>
  <si>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</si>
  <si>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</si>
  <si>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</si>
  <si>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</si>
  <si>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</si>
  <si>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</si>
  <si>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</si>
  <si>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</si>
  <si>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</si>
  <si>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</si>
  <si>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</si>
  <si>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</si>
  <si>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</si>
  <si>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</si>
  <si>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</si>
  <si>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</si>
  <si>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</si>
  <si>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</si>
  <si>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</si>
  <si>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</si>
  <si>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</si>
  <si>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</si>
  <si>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</si>
  <si>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</si>
  <si>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</si>
  <si>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</si>
  <si>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</si>
  <si>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</si>
  <si>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</si>
  <si>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</si>
  <si>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</si>
  <si>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</si>
  <si>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</si>
  <si>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</si>
  <si>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</si>
  <si>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</si>
  <si>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</si>
  <si>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</si>
  <si>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</si>
  <si>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</si>
  <si>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</si>
  <si>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</si>
  <si>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</si>
  <si>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</si>
  <si>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</si>
  <si>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</si>
  <si>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</si>
  <si>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</si>
  <si>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</si>
  <si>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</si>
  <si>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</si>
  <si>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</si>
  <si>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</si>
  <si>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</si>
  <si>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</si>
  <si>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</si>
  <si>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</si>
  <si>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</si>
  <si>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</si>
  <si>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</si>
  <si>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</si>
  <si>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</si>
  <si>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</si>
  <si>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</si>
  <si>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</si>
  <si>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</si>
  <si>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</si>
  <si>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</si>
  <si>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</si>
  <si>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</si>
  <si>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</si>
  <si>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</si>
  <si>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</si>
  <si>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</si>
  <si>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</si>
  <si>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</si>
  <si>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</si>
  <si>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</si>
  <si>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</si>
  <si>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</si>
  <si>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</si>
  <si>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</si>
  <si>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</si>
  <si>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</si>
  <si>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</si>
  <si>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</si>
  <si>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</si>
  <si>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</si>
  <si>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</si>
  <si>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</si>
  <si>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</si>
  <si>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</si>
  <si>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</si>
  <si>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</si>
  <si>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</si>
  <si>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</si>
  <si>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</si>
  <si>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</si>
  <si>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</si>
  <si>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</si>
  <si>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</si>
  <si>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</si>
  <si>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</si>
  <si>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</si>
  <si>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</si>
  <si>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</si>
  <si>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</si>
  <si>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</si>
  <si>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</si>
  <si>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</si>
  <si>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</si>
  <si>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</si>
  <si>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</si>
  <si>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</si>
  <si>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</si>
  <si>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</si>
  <si>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</si>
  <si>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</si>
  <si>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</si>
  <si>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</si>
  <si>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</si>
  <si>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</si>
  <si>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</si>
  <si>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</si>
  <si>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</si>
  <si>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</si>
  <si>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</si>
  <si>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</si>
  <si>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</si>
  <si>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</si>
  <si>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</si>
  <si>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</si>
  <si>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</si>
  <si>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</si>
  <si>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</si>
  <si>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</si>
  <si>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</si>
  <si>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</si>
  <si>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</si>
  <si>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</si>
  <si>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</si>
  <si>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</si>
  <si>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</si>
  <si>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</si>
  <si>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</si>
  <si>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</si>
  <si>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</si>
  <si>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</si>
  <si>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</si>
  <si>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</si>
  <si>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</si>
  <si>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</si>
  <si>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</si>
  <si>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</si>
  <si>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</si>
  <si>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</si>
  <si>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</si>
  <si>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</si>
  <si>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</si>
  <si>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</si>
  <si>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</si>
  <si>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</si>
  <si>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</si>
  <si>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</si>
  <si>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</si>
  <si>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</si>
  <si>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</si>
  <si>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</si>
  <si>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</si>
  <si>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</si>
  <si>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</si>
  <si>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</si>
  <si>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</si>
  <si>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</si>
  <si>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</si>
  <si>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</si>
  <si>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</si>
  <si>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</si>
  <si>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</si>
  <si>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</si>
  <si>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</si>
  <si>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</si>
  <si>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</si>
  <si>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</si>
  <si>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</si>
  <si>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</si>
  <si>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</si>
  <si>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</si>
  <si>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</si>
  <si>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</si>
  <si>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</si>
  <si>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</si>
  <si>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</si>
  <si>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</si>
  <si>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</si>
  <si>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</si>
  <si>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</si>
  <si>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</si>
  <si>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</si>
  <si>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</si>
  <si>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</si>
  <si>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</si>
  <si>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</si>
  <si>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</si>
  <si>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</si>
  <si>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</si>
  <si>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</si>
  <si>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</si>
  <si>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</si>
  <si>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</si>
  <si>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</si>
  <si>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</si>
  <si>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</si>
  <si>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</si>
  <si>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</si>
  <si>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</si>
  <si>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</si>
  <si>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</si>
  <si>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</si>
  <si>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</si>
  <si>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</si>
  <si>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</si>
  <si>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</si>
  <si>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</si>
  <si>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</si>
  <si>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</si>
  <si>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</si>
  <si>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</si>
  <si>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</si>
  <si>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</si>
  <si>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</si>
  <si>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</si>
  <si>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</si>
  <si>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</si>
  <si>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</si>
  <si>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</si>
  <si>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</si>
  <si>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</si>
  <si>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</si>
  <si>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</si>
  <si>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</si>
  <si>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</si>
  <si>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</si>
  <si>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</si>
  <si>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</si>
  <si>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</si>
  <si>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</si>
  <si>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</si>
  <si>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</si>
  <si>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</si>
  <si>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</si>
  <si>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</si>
  <si>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</si>
  <si>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</si>
  <si>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</si>
  <si>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</si>
  <si>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</si>
  <si>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</si>
  <si>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</si>
  <si>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</si>
  <si>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</si>
  <si>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</si>
  <si>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</si>
  <si>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</si>
  <si>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</si>
  <si>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</si>
  <si>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</si>
  <si>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</si>
  <si>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</si>
  <si>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</si>
  <si>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</si>
  <si>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</si>
  <si>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</si>
  <si>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</si>
  <si>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</si>
  <si>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</si>
  <si>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</si>
  <si>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</si>
  <si>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</si>
  <si>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</si>
  <si>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</si>
  <si>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</si>
  <si>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</si>
  <si>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</si>
  <si>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</si>
  <si>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</si>
  <si>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</si>
  <si>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</si>
  <si>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</si>
  <si>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</si>
  <si>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</si>
  <si>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</si>
  <si>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</si>
  <si>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</si>
  <si>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</si>
  <si>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</si>
  <si>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</si>
  <si>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</si>
  <si>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</si>
  <si>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</si>
  <si>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</si>
  <si>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</si>
  <si>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</si>
  <si>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</si>
  <si>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</si>
  <si>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</si>
  <si>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</si>
  <si>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</si>
  <si>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</si>
  <si>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</si>
  <si>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</si>
  <si>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</si>
  <si>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</si>
  <si>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</si>
  <si>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</si>
  <si>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</si>
  <si>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</si>
  <si>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</si>
  <si>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</si>
  <si>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</si>
  <si>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</si>
  <si>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</si>
  <si>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</si>
  <si>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</si>
  <si>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</si>
  <si>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</si>
  <si>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</si>
  <si>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</si>
  <si>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</si>
  <si>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</si>
  <si>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</si>
  <si>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</si>
  <si>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</si>
  <si>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</si>
  <si>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</si>
  <si>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</si>
  <si>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</si>
  <si>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</si>
  <si>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</si>
  <si>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</si>
  <si>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</si>
  <si>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</si>
  <si>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</si>
  <si>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</si>
  <si>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</si>
  <si>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</si>
  <si>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</si>
  <si>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</si>
  <si>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</si>
  <si>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</si>
  <si>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</si>
  <si>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</si>
  <si>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</si>
  <si>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</si>
  <si>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</si>
  <si>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</si>
  <si>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</si>
  <si>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</si>
  <si>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</si>
  <si>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</si>
  <si>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</si>
  <si>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</si>
  <si>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</si>
  <si>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</si>
  <si>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</si>
  <si>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</si>
  <si>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</si>
  <si>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</si>
  <si>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</si>
  <si>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</si>
  <si>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</si>
  <si>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</si>
  <si>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</si>
  <si>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</si>
  <si>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</si>
  <si>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</si>
  <si>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</si>
  <si>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</si>
  <si>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</si>
  <si>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</si>
  <si>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</si>
  <si>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</si>
  <si>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</si>
  <si>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</si>
  <si>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</si>
  <si>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</si>
  <si>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</si>
  <si>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</si>
  <si>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</si>
  <si>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</si>
  <si>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</si>
  <si>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</si>
  <si>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</si>
  <si>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</si>
  <si>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</si>
  <si>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</si>
  <si>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</si>
  <si>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</si>
  <si>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</si>
  <si>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</si>
  <si>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</si>
  <si>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</si>
  <si>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</si>
  <si>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</si>
  <si>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</si>
  <si>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</si>
  <si>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</si>
  <si>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</si>
  <si>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</si>
  <si>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</si>
  <si>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</si>
  <si>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</si>
  <si>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</si>
  <si>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</si>
  <si>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</si>
  <si>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</si>
  <si>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</si>
  <si>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</si>
  <si>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</si>
  <si>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</si>
  <si>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</si>
  <si>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</si>
  <si>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</si>
  <si>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</si>
  <si>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</si>
  <si>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</si>
  <si>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</si>
  <si>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</si>
  <si>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</si>
  <si>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</si>
  <si>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</si>
  <si>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</si>
  <si>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</si>
  <si>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</si>
  <si>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</si>
  <si>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</si>
  <si>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</si>
  <si>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</si>
  <si>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</si>
  <si>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</si>
  <si>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</si>
  <si>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</si>
  <si>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</si>
  <si>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</si>
  <si>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</si>
  <si>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</si>
  <si>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</si>
  <si>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</si>
  <si>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</si>
  <si>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</si>
  <si>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</si>
  <si>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</si>
  <si>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</si>
  <si>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</si>
  <si>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</si>
  <si>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</si>
  <si>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</si>
  <si>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</si>
  <si>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</si>
  <si>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</si>
  <si>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</si>
  <si>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</si>
  <si>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</si>
  <si>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</si>
  <si>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</si>
  <si>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</si>
  <si>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</si>
  <si>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</si>
  <si>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</si>
  <si>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</si>
  <si>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</si>
  <si>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</si>
  <si>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</si>
  <si>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</si>
  <si>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</si>
  <si>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</si>
  <si>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</si>
  <si>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</si>
  <si>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</si>
  <si>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</si>
  <si>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</si>
  <si>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</si>
  <si>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</si>
  <si>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</si>
  <si>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</si>
  <si>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</si>
  <si>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</si>
  <si>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</si>
  <si>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</si>
  <si>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</si>
  <si>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</si>
  <si>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</si>
  <si>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</si>
  <si>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</si>
  <si>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</si>
  <si>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</si>
  <si>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</si>
  <si>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</si>
  <si>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</si>
  <si>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</si>
  <si>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</si>
  <si>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</si>
  <si>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</si>
  <si>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</si>
  <si>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</si>
  <si>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</si>
  <si>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</si>
  <si>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</si>
  <si>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</si>
  <si>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</si>
  <si>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</si>
  <si>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</si>
  <si>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</si>
  <si>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</si>
  <si>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</si>
  <si>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</si>
  <si>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</si>
  <si>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</si>
  <si>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</si>
  <si>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</si>
  <si>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</si>
  <si>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</si>
  <si>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</si>
  <si>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</si>
  <si>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</si>
  <si>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</si>
  <si>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</si>
  <si>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</si>
  <si>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</si>
  <si>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</si>
  <si>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</si>
  <si>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</si>
  <si>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</si>
  <si>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</si>
  <si>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</si>
  <si>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</si>
  <si>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</si>
  <si>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</si>
  <si>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</si>
  <si>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</si>
  <si>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</si>
  <si>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</si>
  <si>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</si>
  <si>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</si>
  <si>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</si>
  <si>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</si>
  <si>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</si>
  <si>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</si>
  <si>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</si>
  <si>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</si>
  <si>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</si>
  <si>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</si>
  <si>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</si>
  <si>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</si>
  <si>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</si>
  <si>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</si>
  <si>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</si>
  <si>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</si>
  <si>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</si>
  <si>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</si>
  <si>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</si>
  <si>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</si>
  <si>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</si>
  <si>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</si>
  <si>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</si>
  <si>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</si>
  <si>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</si>
  <si>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</si>
  <si>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</si>
  <si>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</si>
  <si>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</si>
  <si>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</si>
  <si>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</si>
  <si>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</si>
  <si>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</si>
  <si>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</si>
  <si>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</si>
  <si>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</si>
  <si>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</si>
  <si>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</si>
  <si>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</si>
  <si>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</si>
  <si>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</si>
  <si>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</si>
  <si>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</si>
  <si>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</si>
  <si>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</si>
  <si>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</si>
  <si>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</si>
  <si>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</si>
  <si>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</si>
  <si>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</si>
  <si>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</si>
  <si>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</si>
  <si>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</si>
  <si>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</si>
  <si>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</si>
  <si>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</si>
  <si>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</si>
  <si>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</si>
  <si>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</si>
  <si>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</si>
  <si>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</si>
  <si>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</si>
  <si>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</si>
  <si>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</si>
  <si>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</si>
  <si>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</si>
  <si>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</si>
  <si>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</si>
  <si>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</si>
  <si>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</si>
  <si>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</si>
  <si>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</si>
  <si>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</si>
  <si>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</si>
  <si>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</si>
  <si>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</si>
  <si>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</si>
  <si>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</si>
  <si>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</si>
  <si>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</si>
  <si>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</si>
  <si>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</si>
  <si>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</si>
  <si>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</si>
  <si>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</si>
  <si>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</si>
  <si>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</si>
  <si>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</si>
  <si>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</si>
  <si>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</si>
  <si>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</si>
  <si>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</si>
  <si>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</si>
  <si>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</si>
  <si>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</si>
  <si>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</si>
  <si>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</si>
  <si>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</si>
  <si>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</si>
  <si>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</si>
  <si>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</si>
  <si>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</si>
  <si>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</si>
  <si>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</si>
  <si>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</si>
  <si>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</si>
  <si>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</si>
  <si>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</si>
  <si>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</si>
  <si>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</si>
  <si>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</si>
  <si>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</si>
  <si>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</si>
  <si>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</si>
  <si>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</si>
  <si>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</si>
  <si>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</si>
  <si>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</si>
  <si>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</si>
  <si>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</si>
  <si>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</si>
  <si>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</si>
  <si>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</si>
  <si>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</si>
  <si>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</si>
  <si>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</si>
  <si>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</si>
  <si>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</si>
  <si>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</si>
  <si>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</si>
  <si>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</si>
  <si>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</si>
  <si>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</si>
  <si>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</si>
  <si>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</si>
  <si>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</si>
  <si>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</si>
  <si>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</si>
  <si>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</si>
  <si>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</si>
  <si>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</si>
  <si>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</si>
  <si>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</si>
  <si>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</si>
  <si>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</si>
  <si>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</si>
  <si>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</si>
  <si>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</si>
  <si>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</si>
  <si>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</si>
  <si>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</si>
  <si>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</si>
  <si>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</si>
  <si>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</si>
  <si>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</si>
  <si>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</si>
  <si>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</si>
  <si>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</si>
  <si>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</si>
  <si>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</si>
  <si>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</si>
  <si>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</si>
  <si>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</si>
  <si>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</si>
  <si>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</si>
  <si>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</si>
  <si>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</si>
  <si>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</si>
  <si>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</si>
  <si>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</si>
  <si>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</si>
  <si>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</si>
  <si>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</si>
  <si>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</si>
  <si>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</si>
  <si>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</si>
  <si>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</si>
  <si>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</si>
  <si>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</si>
  <si>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</si>
  <si>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</si>
  <si>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</si>
  <si>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</si>
  <si>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</si>
  <si>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</si>
  <si>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</si>
  <si>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</si>
  <si>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</si>
  <si>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</si>
  <si>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</si>
  <si>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</si>
  <si>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</si>
  <si>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</si>
  <si>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</si>
  <si>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</si>
  <si>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</si>
  <si>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</si>
  <si>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</si>
  <si>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</si>
  <si>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</si>
  <si>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</si>
  <si>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</si>
  <si>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</si>
  <si>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</si>
  <si>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</si>
  <si>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</si>
  <si>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</si>
  <si>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</si>
  <si>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</si>
  <si>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</si>
  <si>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</si>
  <si>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</si>
  <si>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</si>
  <si>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</si>
  <si>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</si>
  <si>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</si>
  <si>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</si>
  <si>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</si>
  <si>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</si>
  <si>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</si>
  <si>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</si>
  <si>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</si>
  <si>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</si>
  <si>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</si>
  <si>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</si>
  <si>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</si>
  <si>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</si>
  <si>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</si>
  <si>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</si>
  <si>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</si>
  <si>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</si>
  <si>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</si>
  <si>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</si>
  <si>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</si>
  <si>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</si>
  <si>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</si>
  <si>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</si>
  <si>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</si>
  <si>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</si>
  <si>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</si>
  <si>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</si>
  <si>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</si>
  <si>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</si>
  <si>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</si>
  <si>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</si>
  <si>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</si>
  <si>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</si>
  <si>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</si>
  <si>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</si>
  <si>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</si>
  <si>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</si>
  <si>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</si>
  <si>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</si>
  <si>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</si>
  <si>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</si>
  <si>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</si>
  <si>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</si>
  <si>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</si>
  <si>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</si>
  <si>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</si>
  <si>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</si>
  <si>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</si>
  <si>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</si>
  <si>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</si>
  <si>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</si>
  <si>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</si>
  <si>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</si>
  <si>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</si>
  <si>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</si>
  <si>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</si>
  <si>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</si>
  <si>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</si>
  <si>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</si>
  <si>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</si>
  <si>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</si>
  <si>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</si>
  <si>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</si>
  <si>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</si>
  <si>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</si>
  <si>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</si>
  <si>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</si>
  <si>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</si>
  <si>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</si>
  <si>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</si>
  <si>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</si>
  <si>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</si>
  <si>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</si>
  <si>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</si>
  <si>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</si>
  <si>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</si>
  <si>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</si>
  <si>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</si>
  <si>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</si>
  <si>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</si>
  <si>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</si>
  <si>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</si>
  <si>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</si>
  <si>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</si>
  <si>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</si>
  <si>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</si>
  <si>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</si>
  <si>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</si>
  <si>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</si>
  <si>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</si>
  <si>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</si>
  <si>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</si>
  <si>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</si>
  <si>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</si>
  <si>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</si>
  <si>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</si>
  <si>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</si>
  <si>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</si>
  <si>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</si>
  <si>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</si>
  <si>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</si>
  <si>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</si>
  <si>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</si>
  <si>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</si>
  <si>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</si>
  <si>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</si>
  <si>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</si>
  <si>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</si>
  <si>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</si>
  <si>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</si>
  <si>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</si>
  <si>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</si>
  <si>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</si>
  <si>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</si>
  <si>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</si>
  <si>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</si>
  <si>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</si>
  <si>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</si>
  <si>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</si>
  <si>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</si>
  <si>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</si>
  <si>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</si>
  <si>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</si>
  <si>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</si>
  <si>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</si>
  <si>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</si>
  <si>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</si>
  <si>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</si>
  <si>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</si>
  <si>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</si>
  <si>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</si>
  <si>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</si>
  <si>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</si>
  <si>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</si>
  <si>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</si>
  <si>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</si>
  <si>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</si>
  <si>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</si>
  <si>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</si>
  <si>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</si>
  <si>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</si>
  <si>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</si>
  <si>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</si>
  <si>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</si>
  <si>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</si>
  <si>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</si>
  <si>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</si>
  <si>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</si>
  <si>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</si>
  <si>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</si>
  <si>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</si>
  <si>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</si>
  <si>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</si>
  <si>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</si>
  <si>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</si>
  <si>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</si>
  <si>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</si>
  <si>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</si>
  <si>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</si>
  <si>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</si>
  <si>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</si>
  <si>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</si>
  <si>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</si>
  <si>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</si>
  <si>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</si>
  <si>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</si>
  <si>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</si>
  <si>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</si>
  <si>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</si>
  <si>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</si>
  <si>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</si>
  <si>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</si>
  <si>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</si>
  <si>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</si>
  <si>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</si>
  <si>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</si>
  <si>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</si>
  <si>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</si>
  <si>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</si>
  <si>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</si>
  <si>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</si>
  <si>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</si>
  <si>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</si>
  <si>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</si>
  <si>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</si>
  <si>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</si>
  <si>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</si>
  <si>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</si>
  <si>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</si>
  <si>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</si>
  <si>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</si>
  <si>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</si>
  <si>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</si>
  <si>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</si>
  <si>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</si>
  <si>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</si>
  <si>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</si>
  <si>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</si>
  <si>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</si>
  <si>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</si>
  <si>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</si>
  <si>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</si>
  <si>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</si>
  <si>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</si>
  <si>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</si>
  <si>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</si>
  <si>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</si>
  <si>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</si>
  <si>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</si>
  <si>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</si>
  <si>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</si>
  <si>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</si>
  <si>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</si>
  <si>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</si>
  <si>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</si>
  <si>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</si>
  <si>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</si>
  <si>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</si>
  <si>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</si>
  <si>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</si>
  <si>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</si>
  <si>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</si>
  <si>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</si>
  <si>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</si>
  <si>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</si>
  <si>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</si>
  <si>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</si>
  <si>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</si>
  <si>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</si>
  <si>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</si>
  <si>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</si>
  <si>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</si>
  <si>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</si>
  <si>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</si>
  <si>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</si>
  <si>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</si>
  <si>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</si>
  <si>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</si>
  <si>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</si>
  <si>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</si>
  <si>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</si>
  <si>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</si>
  <si>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</si>
  <si>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</si>
  <si>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</si>
  <si>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</si>
  <si>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</si>
  <si>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</si>
  <si>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</si>
  <si>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</si>
  <si>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</si>
  <si>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</si>
  <si>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</si>
  <si>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</si>
  <si>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</si>
  <si>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</si>
  <si>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</si>
  <si>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</si>
  <si>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</si>
  <si>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</si>
  <si>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</si>
  <si>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</si>
  <si>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</si>
  <si>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</si>
  <si>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</si>
  <si>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</si>
  <si>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</si>
  <si>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</si>
  <si>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</si>
  <si>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</si>
  <si>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</si>
  <si>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</si>
  <si>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</si>
  <si>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</si>
  <si>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</si>
  <si>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</si>
  <si>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</si>
  <si>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</si>
  <si>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</si>
  <si>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</si>
  <si>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</si>
  <si>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</si>
  <si>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</si>
  <si>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</si>
  <si>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</si>
  <si>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</si>
  <si>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</si>
  <si>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</si>
  <si>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</si>
  <si>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</si>
  <si>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</si>
  <si>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</si>
  <si>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</si>
  <si>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</si>
  <si>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</si>
  <si>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</si>
  <si>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</si>
  <si>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</si>
  <si>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</si>
  <si>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</si>
  <si>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</si>
  <si>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</si>
  <si>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</si>
  <si>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</si>
  <si>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</si>
  <si>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</si>
  <si>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</si>
  <si>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</si>
  <si>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</si>
  <si>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</si>
  <si>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</si>
  <si>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</si>
  <si>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</si>
  <si>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</si>
  <si>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</si>
  <si>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</si>
  <si>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</si>
  <si>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</si>
  <si>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</si>
  <si>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</si>
  <si>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</si>
  <si>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</si>
  <si>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</si>
  <si>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</si>
  <si>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</si>
  <si>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</si>
  <si>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</si>
  <si>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</si>
  <si>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</si>
  <si>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</si>
  <si>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</si>
  <si>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</si>
  <si>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</si>
  <si>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</si>
  <si>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</si>
  <si>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</si>
  <si>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</si>
  <si>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</si>
  <si>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</si>
  <si>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</si>
  <si>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</si>
  <si>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</si>
  <si>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</si>
  <si>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</si>
  <si>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</si>
  <si>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</si>
  <si>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</si>
  <si>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</si>
  <si>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</si>
  <si>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</si>
  <si>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</si>
  <si>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</si>
  <si>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</si>
  <si>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</si>
  <si>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</si>
  <si>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</si>
  <si>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</si>
  <si>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</si>
  <si>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</si>
  <si>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</si>
  <si>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</si>
  <si>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</si>
  <si>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</si>
  <si>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</si>
  <si>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</si>
  <si>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</si>
  <si>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</si>
  <si>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</si>
  <si>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</si>
  <si>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</si>
  <si>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</si>
  <si>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</si>
  <si>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</si>
  <si>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</si>
  <si>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</si>
  <si>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</si>
  <si>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</si>
  <si>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</si>
  <si>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</si>
  <si>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</si>
  <si>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</si>
  <si>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</si>
  <si>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</si>
  <si>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</si>
  <si>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</si>
  <si>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</si>
  <si>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</si>
  <si>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</si>
  <si>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</si>
  <si>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</si>
  <si>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</si>
  <si>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</si>
  <si>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</si>
  <si>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</si>
  <si>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</si>
  <si>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</si>
  <si>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</si>
  <si>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</si>
  <si>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</si>
  <si>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</si>
  <si>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</si>
  <si>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</si>
  <si>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</si>
  <si>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</si>
  <si>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</si>
  <si>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</si>
  <si>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</si>
  <si>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</si>
  <si>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</si>
  <si>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</si>
  <si>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</si>
  <si>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</si>
  <si>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</si>
  <si>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</si>
  <si>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</si>
  <si>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</si>
  <si>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</si>
  <si>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</si>
  <si>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</si>
  <si>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</si>
  <si>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</si>
  <si>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</si>
  <si>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</si>
  <si>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</si>
  <si>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</si>
  <si>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</si>
  <si>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</si>
  <si>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</si>
  <si>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</si>
  <si>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</si>
  <si>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</si>
  <si>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</si>
  <si>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</si>
  <si>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</si>
  <si>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</si>
  <si>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</si>
  <si>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</si>
  <si>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</si>
  <si>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</si>
  <si>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</si>
  <si>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</si>
  <si>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</si>
  <si>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</si>
  <si>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</si>
  <si>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</si>
  <si>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</si>
  <si>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</si>
  <si>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</si>
  <si>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</si>
  <si>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</si>
  <si>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</si>
  <si>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</si>
  <si>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</si>
  <si>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</si>
  <si>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</si>
  <si>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</si>
  <si>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</si>
  <si>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</si>
  <si>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</si>
  <si>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</si>
  <si>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</si>
  <si>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</si>
  <si>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</si>
  <si>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</si>
  <si>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</si>
  <si>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</si>
  <si>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</si>
  <si>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</si>
  <si>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</si>
  <si>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</si>
  <si>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</si>
  <si>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</si>
  <si>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</si>
  <si>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</si>
  <si>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</si>
  <si>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</si>
  <si>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</si>
  <si>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</si>
  <si>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</si>
  <si>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</si>
  <si>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</si>
  <si>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</si>
  <si>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</si>
  <si>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</si>
  <si>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</si>
  <si>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</si>
  <si>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</si>
  <si>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</si>
  <si>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</si>
  <si>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</si>
  <si>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</si>
  <si>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</si>
  <si>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</si>
  <si>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</si>
  <si>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</si>
  <si>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</si>
  <si>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</si>
  <si>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</si>
  <si>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</si>
  <si>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</si>
  <si>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</si>
  <si>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</si>
  <si>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</si>
  <si>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</si>
  <si>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</si>
  <si>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</si>
  <si>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</si>
  <si>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</si>
  <si>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</si>
  <si>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</si>
  <si>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</si>
  <si>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</si>
  <si>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</si>
  <si>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</si>
  <si>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</si>
  <si>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</si>
  <si>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</si>
  <si>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</si>
  <si>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</si>
  <si>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</si>
  <si>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</si>
  <si>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</si>
  <si>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</si>
  <si>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</si>
  <si>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</si>
  <si>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</si>
  <si>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</si>
  <si>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</si>
  <si>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</si>
  <si>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</si>
  <si>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</si>
  <si>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</si>
  <si>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</si>
  <si>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</si>
  <si>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</si>
  <si>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</si>
  <si>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</si>
  <si>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</si>
  <si>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</si>
  <si>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</si>
  <si>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</si>
  <si>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</si>
  <si>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</si>
  <si>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</si>
  <si>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</si>
  <si>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</si>
  <si>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</si>
  <si>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</si>
  <si>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</si>
  <si>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</si>
  <si>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</si>
  <si>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</si>
  <si>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</si>
  <si>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</si>
  <si>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</si>
  <si>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</si>
  <si>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</si>
  <si>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</si>
  <si>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</si>
  <si>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</si>
  <si>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</si>
  <si>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</si>
  <si>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</si>
  <si>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</si>
  <si>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</si>
  <si>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</si>
  <si>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</si>
  <si>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</si>
  <si>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</si>
  <si>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</si>
  <si>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</si>
  <si>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</si>
  <si>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</si>
  <si>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</si>
  <si>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</si>
  <si>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</si>
  <si>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</si>
  <si>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</si>
  <si>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</si>
  <si>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</si>
  <si>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</si>
  <si>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</si>
  <si>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</si>
  <si>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</si>
  <si>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</si>
  <si>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</si>
  <si>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</si>
  <si>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</si>
  <si>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</si>
  <si>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</si>
  <si>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</si>
  <si>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</si>
  <si>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</si>
  <si>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</si>
  <si>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</si>
  <si>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</si>
  <si>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</si>
  <si>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</si>
  <si>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</si>
  <si>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</si>
  <si>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</si>
  <si>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</si>
  <si>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</si>
  <si>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</si>
  <si>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</si>
  <si>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</si>
  <si>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</si>
  <si>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</si>
  <si>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</si>
  <si>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</si>
  <si>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</si>
  <si>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</si>
  <si>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</si>
  <si>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</si>
  <si>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</si>
  <si>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</si>
  <si>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</si>
  <si>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</si>
  <si>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</si>
  <si>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</si>
  <si>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</si>
  <si>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</si>
  <si>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</si>
  <si>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</si>
  <si>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</si>
  <si>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</si>
  <si>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</si>
  <si>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</si>
  <si>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</si>
  <si>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</si>
  <si>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</si>
  <si>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</si>
  <si>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</si>
  <si>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</si>
  <si>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</si>
  <si>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</si>
  <si>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</si>
  <si>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</si>
  <si>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</si>
  <si>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</si>
  <si>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</si>
  <si>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</si>
  <si>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</si>
  <si>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</si>
  <si>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</si>
  <si>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</si>
  <si>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</si>
  <si>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</si>
  <si>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</si>
  <si>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</si>
  <si>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</si>
  <si>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</si>
  <si>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</si>
  <si>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</si>
  <si>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</si>
  <si>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</si>
  <si>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</si>
  <si>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</si>
  <si>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</si>
  <si>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</si>
  <si>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</si>
  <si>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</si>
  <si>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</si>
  <si>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</si>
  <si>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</si>
  <si>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</si>
  <si>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</si>
  <si>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</si>
  <si>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</si>
  <si>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</si>
  <si>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</si>
  <si>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</si>
  <si>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</si>
  <si>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</si>
  <si>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</si>
  <si>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</si>
  <si>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</si>
  <si>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</si>
  <si>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</si>
  <si>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</si>
  <si>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</si>
  <si>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</si>
  <si>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</si>
  <si>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</si>
  <si>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</si>
  <si>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</si>
  <si>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</si>
  <si>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</si>
  <si>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</si>
  <si>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</si>
  <si>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</si>
  <si>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</si>
  <si>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</si>
  <si>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</si>
  <si>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</si>
  <si>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</si>
  <si>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</si>
  <si>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</si>
  <si>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</si>
  <si>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</si>
  <si>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</si>
  <si>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</si>
  <si>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</si>
  <si>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</si>
  <si>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</si>
  <si>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</si>
  <si>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</si>
  <si>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</si>
  <si>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</si>
  <si>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</si>
  <si>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</si>
  <si>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</si>
  <si>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</si>
  <si>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</si>
  <si>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</si>
  <si>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</si>
  <si>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</si>
  <si>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</si>
  <si>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</si>
  <si>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</si>
  <si>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</si>
  <si>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</si>
  <si>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</si>
  <si>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</si>
  <si>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</si>
  <si>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</si>
  <si>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</si>
  <si>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</si>
  <si>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</si>
  <si>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</si>
  <si>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</si>
  <si>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</si>
  <si>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</si>
  <si>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</si>
  <si>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</si>
  <si>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</si>
  <si>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</si>
  <si>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</si>
  <si>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</si>
  <si>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</si>
  <si>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</si>
  <si>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</si>
  <si>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</si>
  <si>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</si>
  <si>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</si>
  <si>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</si>
  <si>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</si>
  <si>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</si>
  <si>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</si>
  <si>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</si>
  <si>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</si>
  <si>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</si>
  <si>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</si>
  <si>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</si>
  <si>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</si>
  <si>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</si>
  <si>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</si>
  <si>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</si>
  <si>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</si>
  <si>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</si>
  <si>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</si>
  <si>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</si>
  <si>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</si>
  <si>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</si>
  <si>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</si>
  <si>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</si>
  <si>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</si>
  <si>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</si>
  <si>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</si>
  <si>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</si>
  <si>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</si>
  <si>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</si>
  <si>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</si>
  <si>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</si>
  <si>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</si>
  <si>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</si>
  <si>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</si>
  <si>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</si>
  <si>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</si>
  <si>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</si>
  <si>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</si>
  <si>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</si>
  <si>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</si>
  <si>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</si>
  <si>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</si>
  <si>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</si>
  <si>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</si>
  <si>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</si>
  <si>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</si>
  <si>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</si>
  <si>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</si>
  <si>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</si>
  <si>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</si>
  <si>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</si>
  <si>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</si>
  <si>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</si>
  <si>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</si>
  <si>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</si>
  <si>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</si>
  <si>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</si>
  <si>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</si>
  <si>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</si>
  <si>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</si>
  <si>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</si>
  <si>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</si>
  <si>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</si>
  <si>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</si>
  <si>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</si>
  <si>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</si>
  <si>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</si>
  <si>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</si>
  <si>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</si>
  <si>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</si>
  <si>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</si>
  <si>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</si>
  <si>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</si>
  <si>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</si>
  <si>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</si>
  <si>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</si>
  <si>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</si>
  <si>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</si>
  <si>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</si>
  <si>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</si>
  <si>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</si>
  <si>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</si>
  <si>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</si>
  <si>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</si>
  <si>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</si>
  <si>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</si>
  <si>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</si>
  <si>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</si>
  <si>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</si>
  <si>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</si>
  <si>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</si>
  <si>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</si>
  <si>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</si>
  <si>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</si>
  <si>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</si>
  <si>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</si>
  <si>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</si>
  <si>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</si>
  <si>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</si>
  <si>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</si>
  <si>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</si>
  <si>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</si>
  <si>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</si>
  <si>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</si>
  <si>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</si>
  <si>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</si>
  <si>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</si>
  <si>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</si>
  <si>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</si>
  <si>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</si>
  <si>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PCM-20251115-00002578</t>
  </si>
  <si>
    <t>90 min</t>
  </si>
  <si>
    <t>PCM-20251115-00002565</t>
  </si>
  <si>
    <t>Site located inside National Guard access not allowed by security allowed time only from 9 to 5</t>
  </si>
  <si>
    <t>PCM-20251115-00002569</t>
  </si>
  <si>
    <t>60 min</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</si>
  <si>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</si>
  <si>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</si>
  <si>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</si>
  <si>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</si>
  <si>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</si>
  <si>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</si>
  <si>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</si>
  <si>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</si>
  <si>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</si>
  <si>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</si>
  <si>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</si>
  <si>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</si>
  <si>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</si>
  <si>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</si>
  <si>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</si>
  <si>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</si>
  <si>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</si>
  <si>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TT-20251115-01401</t>
  </si>
  <si>
    <t>EM team moved need 45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</si>
</sst>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27" fillId="0" borderId="8" xfId="0" applyFont="1" applyBorder="1"/>
    <xf numFmtId="0" fontId="21" fillId="9" borderId="10" xfId="0" applyFont="1" applyFill="1" applyBorder="1" applyAlignment="1">
      <alignment horizontal="center" vertical="center"/>
    </xf>
    <xf numFmtId="0" fontId="21"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3" totalsRowShown="0" headerRowDxfId="31" dataDxfId="30" headerRowBorderDxfId="28" tableBorderDxfId="29">
  <autoFilter ref="A1:L18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314.0338625000004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45976.982288425927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45976.982288425927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45976.982288425927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45976.982288425927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45976.982288425927</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45976.982288425927</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45976.982288425927</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45976.982288425927</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45976.982288425927</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45976.982288425927</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45976.982288425927</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45976.982288425927</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45976.982288425927</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45976.982288425927</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45976.982288425927</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45976.982288425927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45976.982288425927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45976.982288425927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45976.982288425927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45976.982288425927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45976.982288425927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45976.982288425927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45976.982288425927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45976.982288425927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45976.982288425927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45976.982288425927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45976.982288425927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45976.982288425927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45976.982288425927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45976.982288425927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45976.982288425927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45976.982288425927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45976.982288425927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45976.982288425927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45976.982288425927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45976.982288425927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45976.982288425927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45976.982288425927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45976.982288425927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45976.982288425927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45976.982288425927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45976.982288425927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45976.982288425927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45976.982288425927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45976.982288425927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45976.982288425927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45976.982288425927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45976.982288425927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45976.982288425927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45976.982288425927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45976.982288425927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45976.982288425927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45976.982288425927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45976.982288425927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45976.982288425927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45976.982288425927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45976.982288425927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45976.982288425927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45976.982288425927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45976.982288425927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45976.982288425927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45976.982288425927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45976.982288425927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45976.982288425927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45976.982288425927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45976.982288425927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45976.982288425927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45976.982288425927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45976.982288425927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45976.982288425927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45976.982288425927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45976.982288425927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45976.982288425927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45976.982288425927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45976.982288425927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45976.982288425927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45976.982288425927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45976.982288425927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45976.982288425927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45976.982288425927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45976.982288425927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45976.982288425927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45976.982288425927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45976.982288425927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45976.982288425927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45976.982288425927</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753F7B6C-95E8-4F8F-9CD8-E59F375C874B}"/>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tabSelected="1" workbookViewId="0">
      <selection activeCell="E13" sqref="E13"/>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151.98245046296506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0.54594583333528135</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0.25919814814551501</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s="160" customFormat="1" ht="31.5" customHeight="1">
      <c r="A6" s="162" t="s">
        <v>39110</v>
      </c>
      <c r="B6" s="61" t="str">
        <f>IFERROR(VLOOKUP(D6,DB!A:K,11,0),"")</f>
        <v>R2</v>
      </c>
      <c r="C6" s="61">
        <v>1</v>
      </c>
      <c r="D6" s="61" t="s">
        <v>24924</v>
      </c>
      <c r="E6" s="85" t="s">
        <v>39021</v>
      </c>
      <c r="F6" s="74">
        <v>45976.938900462963</v>
      </c>
      <c r="G6" s="75">
        <f ca="1">IFERROR(NOW()-F6,"-")</f>
        <v>4.3387962963606697E-2</v>
      </c>
      <c r="H6" s="87">
        <v>45976.924050925925</v>
      </c>
      <c r="I6" s="61" t="str">
        <f>IFERROR(VLOOKUP(D6,DB!A:F,6,0),"")</f>
        <v>SCECO</v>
      </c>
      <c r="J6" s="61" t="str">
        <f>IFERROR(VLOOKUP(D6,DB!A:G,7,0),"")</f>
        <v>Dead</v>
      </c>
      <c r="K6" s="86" t="s">
        <v>39111</v>
      </c>
      <c r="L6" s="61" t="str">
        <f>IFERROR(VLOOKUP(D6,DB!A:I,9,0),"")</f>
        <v>Latis</v>
      </c>
      <c r="M6" s="61"/>
      <c r="N6" s="61"/>
      <c r="O6" s="61"/>
      <c r="P6" s="61"/>
      <c r="Q6" s="61"/>
      <c r="R6" s="61"/>
      <c r="S6" s="61"/>
      <c r="T6" s="61"/>
      <c r="U6" s="61"/>
      <c r="V6" s="61"/>
      <c r="W6" s="61"/>
      <c r="X6" s="61"/>
      <c r="Y6" s="61"/>
      <c r="Z6" s="61"/>
      <c r="AA6" s="61"/>
      <c r="AB6" s="61"/>
      <c r="AC6" s="61"/>
      <c r="AD6" s="61"/>
      <c r="AE6" s="61"/>
      <c r="AF6" s="61"/>
      <c r="AG6" s="61"/>
      <c r="AH6" s="61"/>
      <c r="AI6" s="61"/>
      <c r="AJ6" s="61"/>
      <c r="AK6" s="61"/>
      <c r="AL6" s="61"/>
      <c r="AM6" s="61"/>
      <c r="AN6" s="61"/>
      <c r="AO6" s="61"/>
      <c r="AP6" s="61"/>
      <c r="AQ6" s="61"/>
      <c r="AR6" s="61"/>
      <c r="AS6" s="61"/>
      <c r="AT6" s="61"/>
      <c r="AU6" s="61"/>
      <c r="AV6" s="61"/>
      <c r="AW6" s="61"/>
      <c r="AX6" s="61"/>
      <c r="AY6" s="61"/>
      <c r="AZ6" s="61"/>
      <c r="BA6" s="61"/>
      <c r="BB6" s="61"/>
      <c r="BC6" s="61"/>
      <c r="BD6" s="61"/>
      <c r="BE6" s="61"/>
      <c r="BF6" s="61"/>
      <c r="BG6" s="61"/>
      <c r="BH6" s="61"/>
      <c r="BI6" s="61"/>
      <c r="BJ6" s="61"/>
      <c r="BK6" s="61"/>
      <c r="BL6" s="61"/>
      <c r="BM6" s="61"/>
      <c r="BN6" s="61"/>
      <c r="BO6" s="61"/>
      <c r="BP6" s="61"/>
      <c r="BQ6" s="61"/>
      <c r="BR6" s="61"/>
      <c r="BS6" s="61"/>
      <c r="BT6" s="61"/>
      <c r="BU6" s="61"/>
      <c r="BV6" s="61"/>
      <c r="BW6" s="61"/>
      <c r="BX6" s="61"/>
      <c r="BY6" s="61"/>
      <c r="BZ6" s="61"/>
      <c r="CA6" s="61"/>
      <c r="CB6" s="61"/>
      <c r="CC6" s="61"/>
      <c r="CD6" s="61"/>
      <c r="CE6" s="61"/>
      <c r="CF6" s="61"/>
      <c r="CG6" s="61"/>
      <c r="CH6" s="61"/>
      <c r="CI6" s="61"/>
      <c r="CJ6" s="161"/>
    </row>
    <row r="7" spans="1:88" ht="31.5" customHeight="1">
      <c r="A7" s="102" t="s">
        <v>39112</v>
      </c>
      <c r="B7" s="18" t="str">
        <f>IFERROR(VLOOKUP(D7,DB!A:K,11,0),"")</f>
        <v>R2</v>
      </c>
      <c r="C7" s="18">
        <v>4</v>
      </c>
      <c r="D7" s="18" t="s">
        <v>19048</v>
      </c>
      <c r="E7" s="103" t="s">
        <v>39021</v>
      </c>
      <c r="F7" s="104">
        <v>45976.932523148149</v>
      </c>
      <c r="G7" s="105">
        <f ca="1">IFERROR(NOW()-F7,"-")</f>
        <v>4.9765277777623851E-2</v>
      </c>
      <c r="H7" s="156">
        <v>45976.920451388891</v>
      </c>
      <c r="I7" s="18" t="str">
        <f>IFERROR(VLOOKUP(D7,DB!A:F,6,0),"")</f>
        <v>SCECO</v>
      </c>
      <c r="J7" s="18" t="str">
        <f>IFERROR(VLOOKUP(D7,DB!A:G,7,0),"")</f>
        <v>Dead</v>
      </c>
      <c r="K7" s="19" t="s">
        <v>39113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39114</v>
      </c>
      <c r="B8" s="18" t="str">
        <f>IFERROR(VLOOKUP(D8,DB!A:K,11,0),"")</f>
        <v>R2</v>
      </c>
      <c r="C8" s="18">
        <v>3</v>
      </c>
      <c r="D8" s="18" t="s">
        <v>25436</v>
      </c>
      <c r="E8" s="103" t="s">
        <v>39021</v>
      </c>
      <c r="F8" s="156">
        <v>45976.933275462965</v>
      </c>
      <c r="G8" s="105">
        <f ca="1">IFERROR(NOW()-F8,"-")</f>
        <v>4.9012962961569428E-2</v>
      </c>
      <c r="H8" s="104">
        <v>45976.92528935185</v>
      </c>
      <c r="I8" s="18" t="str">
        <f>IFERROR(VLOOKUP(D8,DB!A:F,6,0),"")</f>
        <v>SCECO</v>
      </c>
      <c r="J8" s="18" t="str">
        <f>IFERROR(VLOOKUP(D8,DB!A:G,7,0),"")</f>
        <v>Vandalized</v>
      </c>
      <c r="K8" s="19" t="s">
        <v>39115</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45976.982288425927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45976.982288425927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45976.982288425927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45976.982288425927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45976.982288425927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45976.982288425927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45976.982288425927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45976.982288425927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45976.982288425927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45976.982288425927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45976.982288425927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45976.982288425927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45976.982288425927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45976.982288425927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45976.982288425927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45976.982288425927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45976.982288425927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45976.982288425927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ca="1">IFERROR(NOW()-F27,"-")</f>
        <v>45976.982288425927</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45976.982288425927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45976.982288425927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45976.982288425927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45976.982288425927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45976.982288425927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45976.982288425927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45976.982288425927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45976.982288425927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45976.982288425927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45976.982288425927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45976.982288425927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45976.982288425927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45976.982288425927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45976.982288425927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45976.982288425927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45976.982288425927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45976.982288425927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45976.982288425927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45976.982288425927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45976.982288425927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45976.982288425927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45976.982288425927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45976.982288425927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45976.982288425927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45976.982288425927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45976.982288425927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45976.982288425927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45976.982288425927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45976.982288425927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45976.982288425927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45976.982288425927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45976.982288425927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45976.982288425927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45976.982288425927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45976.982288425927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45976.982288425927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45976.982288425927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45976.982288425927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45976.982288425927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45976.982288425927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45976.982288425927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45976.982288425927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45976.982288425927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45976.982288425927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45976.982288425927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45976.982288425927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45976.982288425927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45976.982288425927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45976.982288425927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45976.982288425927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45976.982288425927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45976.982288425927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45976.982288425927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45976.982288425927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45976.982288425927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45976.982288425927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45976.982288425927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45976.982288425927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45976.982288425927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45976.982288425927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45976.982288425927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45976.982288425927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45976.982288425927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45976.982288425927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45976.982288425927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45976.982288425927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45976.982288425927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45976.982288425927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45976.982288425927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45976.982288425927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45976.982288425927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45976.982288425927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45976.982288425927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45976.982288425927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45976.982288425927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45976.982288425927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45976.982288425927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45976.982288425927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45976.982288425927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45976.982288425927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45976.982288425927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45976.982288425927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45976.982288425927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45976.982288425927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45976.982288425927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45976.982288425927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45976.982288425927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45976.982288425927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45976.982288425927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45976.982288425927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45976.982288425927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45976.982288425927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45976.982288425927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45976.982288425927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45976.982288425927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45976.982288425927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45976.982288425927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45976.982288425927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45976.982288425927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45976.982288425927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45976.982288425927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45976.982288425927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45976.982288425927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45976.982288425927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45976.982288425927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45976.982288425927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45976.982288425927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45976.982288425927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45976.982288425927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45976.982288425927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45976.982288425927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45976.982288425927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45976.982288425927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45976.982288425927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45976.982288425927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45976.982288425927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45976.982288425927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45976.982288425927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45976.982288425927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45976.982288425927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45976.982288425927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45976.982288425927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45976.982288425927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45976.982288425927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45976.982288425927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45976.982288425927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45976.982288425927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45976.982288425927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45976.982288425927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45976.982288425927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45976.982288425927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45976.982288425927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45976.982288425927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45976.982288425927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45976.982288425927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45976.982288425927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45976.982288425927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45976.982288425927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45976.982288425927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45976.982288425927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45976.982288425927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45976.982288425927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45976.982288425927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45976.982288425927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45976.982288425927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45976.982288425927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45976.982288425927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45976.982288425927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45976.982288425927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45976.982288425927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45976.982288425927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45976.982288425927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45976.982288425927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45976.982288425927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45976.982288425927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45976.982288425927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45976.982288425927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45976.982288425927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45976.982288425927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45976.982288425927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45976.982288425927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45976.982288425927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45976.982288425927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45976.982288425927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45976.982288425927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45976.982288425927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45976.982288425927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45976.982288425927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45976.982288425927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45976.982288425927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45976.982288425927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45976.982288425927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45976.982288425927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45976.982288425927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45976.982288425927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45976.982288425927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45976.982288425927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45976.982288425927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45976.982288425927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45976.982288425927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45976.982288425927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45976.982288425927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45976.982288425927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45976.982288425927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45976.982288425927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45976.982288425927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45976.982288425927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45976.982288425927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45976.982288425927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45976.982288425927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45976.982288425927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45976.982288425927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45976.982288425927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45976.982288425927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45976.982288425927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45976.982288425927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45976.982288425927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45976.982288425927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45976.982288425927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45976.982288425927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45976.982288425927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45976.982288425927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45976.982288425927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45976.982288425927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45976.982288425927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45976.982288425927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45976.982288425927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45976.982288425927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45976.982288425927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45976.982288425927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45976.982288425927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45976.982288425927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45976.982288425927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45976.982288425927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45976.982288425927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45976.982288425927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45976.982288425927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45976.982288425927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45976.982288425927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45976.982288425927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45976.982288425927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45976.982288425927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45976.982288425927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45976.982288425927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45976.982288425927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45976.982288425927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45976.982288425927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45976.982288425927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45976.982288425927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45976.982288425927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45976.982288425927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45976.982288425927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45976.982288425927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45976.982288425927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45976.982288425927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45976.982288425927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45976.982288425927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45976.982288425927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45976.982288425927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45976.982288425927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45976.982288425927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45976.982288425927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45976.982288425927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45976.982288425927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45976.982288425927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45976.982288425927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45976.982288425927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45976.982288425927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45976.982288425927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45976.982288425927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45976.982288425927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45976.982288425927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45976.982288425927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45976.982288425927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45976.982288425927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45976.982288425927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45976.982288425927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45976.982288425927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45976.982288425927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45976.982288425927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45976.982288425927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45976.982288425927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45976.982288425927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45976.982288425927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45976.982288425927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45976.982288425927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45976.982288425927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45976.982288425927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45976.982288425927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45976.982288425927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45976.982288425927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45976.982288425927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45976.982288425927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45976.982288425927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45976.982288425927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45976.982288425927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45976.982288425927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45976.982288425927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45976.982288425927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45976.982288425927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45976.982288425927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45976.982288425927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45976.982288425927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45976.982288425927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45976.982288425927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45976.982288425927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45976.982288425927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45976.982288425927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45976.982288425927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45976.982288425927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45976.982288425927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45976.982288425927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45976.982288425927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45976.982288425927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45976.982288425927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45976.982288425927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45976.982288425927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45976.982288425927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45976.982288425927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45976.982288425927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45976.982288425927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45976.982288425927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45976.982288425927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45976.982288425927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45976.982288425927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45976.982288425927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45976.982288425927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45976.982288425927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45976.982288425927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45976.982288425927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45976.982288425927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45976.982288425927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45976.982288425927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45976.982288425927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45976.982288425927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45976.982288425927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45976.982288425927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45976.982288425927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45976.982288425927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45976.982288425927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45976.982288425927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45976.982288425927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45976.982288425927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45976.982288425927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45976.982288425927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45976.982288425927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45976.982288425927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45976.982288425927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45976.982288425927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45976.982288425927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45976.982288425927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45976.982288425927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45976.982288425927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45976.982288425927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45976.982288425927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45976.982288425927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45976.982288425927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45976.982288425927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45976.982288425927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45976.982288425927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45976.982288425927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45976.982288425927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45976.982288425927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45976.982288425927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45976.982288425927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45976.982288425927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45976.982288425927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45976.982288425927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45976.982288425927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45976.982288425927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45976.982288425927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45976.982288425927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45976.982288425927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45976.982288425927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45976.982288425927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45976.982288425927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45976.982288425927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45976.982288425927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45976.982288425927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45976.982288425927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45976.982288425927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45976.982288425927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45976.982288425927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45976.982288425927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45976.982288425927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45976.982288425927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45976.982288425927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45976.982288425927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45976.982288425927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45976.982288425927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45976.982288425927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45976.982288425927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45976.982288425927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45976.982288425927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45976.982288425927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45976.982288425927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45976.982288425927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45976.982288425927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45976.982288425927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45976.982288425927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45976.982288425927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45976.982288425927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45976.982288425927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45976.982288425927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45976.982288425927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45976.982288425927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45976.982288425927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45976.982288425927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45976.982288425927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45976.982288425927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45976.982288425927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45976.982288425927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45976.982288425927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45976.982288425927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45976.982288425927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45976.982288425927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45976.982288425927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45976.982288425927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45976.982288425927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45976.982288425927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45976.982288425927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45976.982288425927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45976.982288425927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45976.982288425927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45976.982288425927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45976.982288425927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45976.982288425927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45976.982288425927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45976.982288425927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45976.982288425927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45976.982288425927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45976.982288425927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45976.982288425927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45976.982288425927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45976.982288425927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45976.982288425927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45976.982288425927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45976.982288425927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45976.982288425927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45976.982288425927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45976.982288425927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45976.982288425927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45976.982288425927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45976.982288425927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45976.982288425927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45976.982288425927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45976.982288425927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45976.982288425927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45976.982288425927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45976.982288425927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45976.982288425927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45976.982288425927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45976.982288425927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45976.982288425927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45976.982288425927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45976.982288425927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45976.982288425927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45976.982288425927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45976.982288425927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45976.982288425927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45976.982288425927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45976.982288425927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45976.982288425927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45976.982288425927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45976.982288425927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45976.982288425927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45976.982288425927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45976.982288425927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45976.982288425927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45976.982288425927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45976.982288425927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45976.982288425927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45976.982288425927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45976.982288425927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45976.982288425927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45976.982288425927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45976.982288425927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45976.982288425927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45976.982288425927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45976.982288425927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45976.982288425927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45976.982288425927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45976.982288425927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45976.982288425927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45976.982288425927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45976.982288425927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45976.982288425927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45976.982288425927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45976.982288425927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45976.982288425927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45976.982288425927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45976.982288425927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45976.982288425927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45976.982288425927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45976.982288425927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45976.982288425927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45976.982288425927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45976.982288425927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45976.982288425927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45976.982288425927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45976.982288425927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45976.982288425927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45976.982288425927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45976.982288425927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45976.982288425927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45976.982288425927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45976.982288425927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45976.982288425927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45976.982288425927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45976.982288425927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45976.982288425927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45976.982288425927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45976.982288425927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45976.982288425927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45976.982288425927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45976.982288425927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45976.982288425927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45976.982288425927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45976.982288425927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45976.982288425927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45976.982288425927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45976.982288425927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45976.982288425927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45976.982288425927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45976.982288425927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45976.982288425927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45976.982288425927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45976.982288425927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45976.982288425927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45976.982288425927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45976.982288425927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45976.982288425927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45976.982288425927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45976.982288425927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45976.982288425927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45976.982288425927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45976.982288425927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45976.982288425927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45976.982288425927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45976.982288425927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45976.982288425927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45976.982288425927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45976.982288425927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45976.982288425927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45976.982288425927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45976.982288425927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45976.982288425927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45976.982288425927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45976.982288425927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45976.982288425927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45976.982288425927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45976.982288425927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45976.982288425927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45976.982288425927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45976.982288425927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45976.982288425927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45976.982288425927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45976.982288425927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45976.982288425927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45976.982288425927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45976.982288425927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45976.982288425927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45976.982288425927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45976.982288425927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45976.982288425927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45976.982288425927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45976.982288425927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45976.982288425927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45976.982288425927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45976.982288425927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45976.982288425927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45976.982288425927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45976.982288425927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45976.982288425927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45976.982288425927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45976.982288425927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45976.982288425927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45976.982288425927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45976.982288425927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45976.982288425927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45976.982288425927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45976.982288425927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45976.982288425927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45976.982288425927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45976.982288425927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45976.982288425927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45976.982288425927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45976.982288425927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45976.982288425927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45976.982288425927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45976.982288425927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45976.982288425927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45976.982288425927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45976.982288425927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45976.982288425927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45976.982288425927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45976.982288425927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45976.982288425927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45976.982288425927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45976.982288425927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45976.982288425927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45976.982288425927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45976.982288425927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45976.982288425927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45976.982288425927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45976.982288425927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45976.982288425927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45976.982288425927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45976.982288425927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45976.982288425927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45976.982288425927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45976.982288425927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45976.982288425927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45976.982288425927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45976.982288425927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45976.982288425927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45976.982288425927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45976.982288425927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45976.982288425927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45976.982288425927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45976.982288425927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45976.982288425927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45976.982288425927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45976.982288425927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45976.982288425927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45976.982288425927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45976.982288425927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45976.982288425927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45976.982288425927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45976.982288425927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45976.982288425927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45976.982288425927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45976.982288425927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45976.982288425927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45976.982288425927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45976.982288425927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45976.982288425927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45976.982288425927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45976.982288425927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45976.982288425927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45976.982288425927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45976.982288425927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45976.982288425927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45976.982288425927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45976.982288425927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45976.982288425927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45976.982288425927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45976.982288425927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45976.982288425927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45976.982288425927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45976.982288425927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45976.982288425927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45976.982288425927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45976.982288425927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45976.982288425927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45976.982288425927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45976.982288425927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45976.982288425927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45976.982288425927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45976.982288425927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45976.982288425927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45976.982288425927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45976.982288425927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45976.982288425927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45976.982288425927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45976.982288425927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45976.982288425927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45976.982288425927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45976.982288425927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45976.982288425927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45976.982288425927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45976.982288425927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45976.982288425927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45976.982288425927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45976.982288425927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45976.982288425927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45976.982288425927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45976.982288425927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45976.982288425927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45976.982288425927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45976.982288425927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45976.982288425927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45976.982288425927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45976.982288425927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45976.982288425927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45976.982288425927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45976.982288425927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45976.982288425927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45976.982288425927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45976.982288425927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45976.982288425927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45976.982288425927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45976.982288425927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45976.982288425927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45976.982288425927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45976.982288425927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45976.982288425927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45976.982288425927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45976.982288425927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45976.982288425927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45976.982288425927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45976.982288425927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45976.982288425927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45976.982288425927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45976.982288425927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45976.982288425927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45976.982288425927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45976.982288425927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45976.982288425927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45976.982288425927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45976.982288425927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45976.982288425927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45976.982288425927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45976.982288425927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45976.982288425927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45976.982288425927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45976.982288425927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45976.982288425927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45976.982288425927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45976.982288425927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45976.982288425927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45976.982288425927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45976.982288425927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45976.982288425927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45976.982288425927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45976.982288425927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45976.982288425927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45976.982288425927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45976.982288425927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45976.982288425927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45976.982288425927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45976.982288425927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45976.982288425927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45976.982288425927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45976.982288425927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45976.982288425927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45976.982288425927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45976.982288425927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45976.982288425927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45976.982288425927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45976.982288425927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45976.982288425927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45976.982288425927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45976.982288425927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45976.982288425927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45976.982288425927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45976.982288425927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45976.982288425927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45976.982288425927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45976.982288425927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45976.982288425927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45976.982288425927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45976.982288425927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45976.982288425927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45976.982288425927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45976.982288425927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45976.982288425927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45976.982288425927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45976.982288425927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45976.982288425927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45976.982288425927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45976.982288425927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45976.982288425927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45976.982288425927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45976.982288425927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45976.982288425927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45976.982288425927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45976.982288425927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45976.982288425927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45976.982288425927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45976.982288425927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45976.982288425927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45976.982288425927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45976.982288425927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45976.982288425927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45976.982288425927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45976.982288425927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45976.982288425927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45976.982288425927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45976.982288425927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45976.982288425927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45976.982288425927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45976.982288425927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45976.982288425927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45976.982288425927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45976.982288425927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45976.982288425927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45976.982288425927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45976.982288425927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45976.982288425927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45976.982288425927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45976.982288425927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45976.982288425927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45976.982288425927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45976.982288425927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45976.982288425927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45976.982288425927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45976.982288425927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45976.982288425927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45976.982288425927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45976.982288425927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45976.982288425927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45976.982288425927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45976.982288425927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45976.982288425927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45976.982288425927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45976.982288425927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45976.982288425927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45976.982288425927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45976.982288425927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45976.982288425927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45976.982288425927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45976.982288425927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45976.982288425927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45976.982288425927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45976.982288425927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45976.982288425927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45976.982288425927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45976.982288425927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45976.982288425927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45976.982288425927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45976.982288425927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45976.982288425927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45976.982288425927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45976.982288425927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45976.982288425927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45976.982288425927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45976.982288425927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45976.982288425927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45976.982288425927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45976.982288425927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45976.982288425927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45976.982288425927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45976.982288425927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45976.982288425927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45976.982288425927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45976.982288425927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45976.982288425927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45976.982288425927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45976.982288425927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45976.982288425927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45976.982288425927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45976.982288425927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45976.982288425927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45976.982288425927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45976.982288425927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45976.982288425927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45976.982288425927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45976.982288425927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45976.982288425927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45976.982288425927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45976.982288425927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45976.982288425927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45976.982288425927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45976.982288425927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45976.982288425927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45976.982288425927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45976.982288425927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45976.982288425927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45976.982288425927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45976.982288425927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45976.982288425927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45976.982288425927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45976.982288425927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45976.982288425927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45976.982288425927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45976.982288425927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45976.982288425927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45976.982288425927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45976.982288425927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45976.982288425927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45976.982288425927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45976.982288425927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45976.982288425927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45976.982288425927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45976.982288425927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45976.982288425927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45976.982288425927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45976.982288425927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45976.982288425927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45976.982288425927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45976.982288425927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45976.982288425927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45976.982288425927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45976.982288425927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45976.982288425927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45976.982288425927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45976.982288425927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45976.982288425927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45976.982288425927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45976.982288425927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45976.982288425927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45976.982288425927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45976.982288425927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45976.982288425927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45976.982288425927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45976.982288425927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45976.982288425927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45976.982288425927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45976.982288425927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45976.982288425927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45976.982288425927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45976.982288425927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45976.982288425927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45976.982288425927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45976.982288425927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45976.982288425927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45976.982288425927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45976.982288425927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45976.982288425927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45976.982288425927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45976.982288425927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45976.982288425927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45976.982288425927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45976.982288425927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45976.982288425927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45976.982288425927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45976.982288425927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45976.982288425927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45976.982288425927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45976.982288425927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45976.982288425927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45976.982288425927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45976.982288425927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45976.982288425927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45976.982288425927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45976.982288425927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45976.982288425927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45976.982288425927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45976.982288425927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45976.982288425927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45976.982288425927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45976.982288425927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45976.982288425927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45976.982288425927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45976.982288425927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45976.982288425927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45976.982288425927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45976.982288425927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45976.982288425927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45976.982288425927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45976.982288425927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45976.982288425927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45976.982288425927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45976.982288425927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45976.982288425927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45976.982288425927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45976.982288425927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45976.982288425927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45976.982288425927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45976.982288425927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45976.982288425927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45976.982288425927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45976.982288425927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45976.982288425927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45976.982288425927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45976.982288425927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45976.982288425927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45976.982288425927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45976.982288425927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45976.982288425927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45976.982288425927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45976.982288425927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45976.982288425927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45976.982288425927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45976.982288425927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45976.982288425927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45976.982288425927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45976.982288425927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45976.982288425927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45976.982288425927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45976.982288425927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45976.982288425927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45976.982288425927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45976.982288425927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45976.982288425927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45976.982288425927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45976.982288425927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45976.982288425927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45976.982288425927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45976.982288425927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45976.982288425927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45976.982288425927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45976.982288425927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45976.982288425927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45976.982288425927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45976.982288425927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45976.982288425927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45976.982288425927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45976.982288425927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45976.982288425927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45976.982288425927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45976.982288425927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45976.982288425927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45976.982288425927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45976.982288425927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45976.982288425927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45976.982288425927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45976.982288425927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45976.982288425927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45976.982288425927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45976.982288425927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45976.982288425927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45976.982288425927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45976.982288425927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45976.982288425927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45976.982288425927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45976.982288425927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45976.982288425927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45976.982288425927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45976.982288425927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45976.982288425927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45976.982288425927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45976.982288425927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45976.982288425927</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273.50157083333033</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34317</v>
      </c>
      <c r="E3" s="95" t="s">
        <v>39021</v>
      </c>
      <c r="F3" s="96">
        <v>45976.589108796295</v>
      </c>
      <c r="G3" s="97">
        <f ca="1">IFERROR(NOW()-F3,"")</f>
        <v>0.39317962963104947</v>
      </c>
      <c r="H3" s="96">
        <v>45976.583136574074</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36293</v>
      </c>
      <c r="E4" s="95" t="s">
        <v>39021</v>
      </c>
      <c r="F4" s="96">
        <v>45976.786273148151</v>
      </c>
      <c r="G4" s="97">
        <f ca="1">IFERROR(NOW()-F4,"")</f>
        <v>0.19601527777558658</v>
      </c>
      <c r="H4" s="96">
        <v>45976.780682870369</v>
      </c>
      <c r="I4" s="135" t="str">
        <f>IFERROR(VLOOKUP(D4,DB!A:F,6,0),"")</f>
        <v>Generator-SG</v>
      </c>
      <c r="J4" s="135" t="str">
        <f>IFERROR(VLOOKUP(D4,DB!A:G,7,0),"")</f>
        <v>No BB Shifted</v>
      </c>
      <c r="K4" s="98" t="s">
        <v>39121</v>
      </c>
      <c r="L4" s="92" t="str">
        <f>IFERROR(VLOOKUP(D4,DB!A:I,9,0),"")</f>
        <v>Latis</v>
      </c>
    </row>
    <row r="5" spans="1:16" ht="15" customHeight="1">
      <c r="A5" s="135"/>
      <c r="B5" s="135" t="str">
        <f>IFERROR(VLOOKUP(D5,DB!A:K,11,0),"")</f>
        <v/>
      </c>
      <c r="C5" s="94"/>
      <c r="D5" s="92"/>
      <c r="E5" s="95"/>
      <c r="F5" s="96"/>
      <c r="G5" s="97">
        <f ca="1">IFERROR(NOW()-F5,"")</f>
        <v>45976.982288425927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45976.982288425927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45976.982288425927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45976.982288425927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45976.982288425927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45976.982288425927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45976.982288425927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45976.982288425927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45976.982288425927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45976.982288425927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45976.982288425927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45976.982288425927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45976.982288425927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45976.982288425927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45976.982288425927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45976.982288425927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45976.982288425927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45976.982288425927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45976.982288425927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45976.982288425927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45976.982288425927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45976.982288425927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45976.982288425927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45976.982288425927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45976.982288425927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45976.982288425927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45976.982288425927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45976.982288425927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45976.982288425927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45976.982288425927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45976.982288425927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45976.982288425927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45976.982288425927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45976.982288425927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45976.982288425927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45976.982288425927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45976.982288425927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45976.982288425927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45976.982288425927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45976.982288425927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45976.982288425927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45976.982288425927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45976.982288425927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45976.982288425927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45976.982288425927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45976.982288425927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45976.982288425927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45976.982288425927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45976.982288425927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45976.982288425927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45976.982288425927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45976.982288425927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45976.982288425927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45976.982288425927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45976.982288425927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45976.982288425927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45976.982288425927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45976.982288425927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45976.982288425927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45976.982288425927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45976.982288425927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45976.982288425927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45976.982288425927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45976.982288425927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45976.982288425927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45976.982288425927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45976.982288425927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45976.982288425927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45976.982288425927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45976.982288425927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45976.982288425927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45976.982288425927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45976.982288425927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45976.982288425927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45976.982288425927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45976.982288425927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45976.982288425927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45976.982288425927</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3"/>
  <sheetViews>
    <sheetView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85.150228240738215</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39100</v>
      </c>
      <c r="F3" s="38">
        <v>45926.188877314817</v>
      </c>
      <c r="G3" s="116">
        <f t="shared" ref="G3" ca="1" si="0">IFERROR(NOW()-F3,"")</f>
        <v>50.79341111110989</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39100</v>
      </c>
      <c r="F4" s="125">
        <v>45948.661111111112</v>
      </c>
      <c r="G4" s="126">
        <f t="shared" ref="G4" ca="1" si="1">IFERROR(NOW()-F4,"")</f>
        <v>28.321177314814122</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v>0.54726851851851854</v>
      </c>
      <c r="H5" s="125">
        <v>45968.827465277776</v>
      </c>
      <c r="I5" s="124" t="s">
        <v>22</v>
      </c>
      <c r="J5" s="124" t="s">
        <v>65</v>
      </c>
      <c r="K5" s="124" t="s">
        <v>39129</v>
      </c>
      <c r="L5" s="124" t="s">
        <v>8145</v>
      </c>
    </row>
    <row r="6" spans="1:13">
      <c r="A6" s="124" t="s">
        <v>39130</v>
      </c>
      <c r="B6" s="124" t="str">
        <f>IFERROR(VLOOKUP(D6,DB!A:K,11,0),"")</f>
        <v>R5</v>
      </c>
      <c r="C6" s="124">
        <v>1</v>
      </c>
      <c r="D6" s="124" t="s">
        <v>38409</v>
      </c>
      <c r="E6" s="124" t="s">
        <v>39021</v>
      </c>
      <c r="F6" s="124"/>
      <c r="G6" s="126">
        <f t="shared" ref="G6:G36" ca="1" si="2">IFERROR(NOW()-F6,"")</f>
        <v>45976.982288425927</v>
      </c>
      <c r="H6" s="125">
        <v>45976.36105324074</v>
      </c>
      <c r="I6" s="124" t="str">
        <f>IFERROR(VLOOKUP(D6,DB!A:F,6,0),"")</f>
        <v>SCECO</v>
      </c>
      <c r="J6" s="124" t="str">
        <f>IFERROR(VLOOKUP(D6,DB!A:G,7,0),"")</f>
        <v>Good</v>
      </c>
      <c r="K6" s="124" t="s">
        <v>39131</v>
      </c>
      <c r="L6" s="124" t="str">
        <f>IFERROR(VLOOKUP(D6,DB!A:I,9,0),"")</f>
        <v>Latis</v>
      </c>
    </row>
    <row r="7" spans="1:13" s="106" customFormat="1" ht="30.75">
      <c r="A7" s="124" t="s">
        <v>39130</v>
      </c>
      <c r="B7" s="124" t="str">
        <f>IFERROR(VLOOKUP(D7,DB!A:K,11,0),"")</f>
        <v>R5</v>
      </c>
      <c r="C7" s="124">
        <v>1</v>
      </c>
      <c r="D7" s="124" t="s">
        <v>38282</v>
      </c>
      <c r="E7" s="124" t="s">
        <v>39021</v>
      </c>
      <c r="F7" s="124"/>
      <c r="G7" s="126">
        <f ca="1">IFERROR(NOW()-F7,"")</f>
        <v>45976.982288425927</v>
      </c>
      <c r="H7" s="125">
        <v>45976.442164351851</v>
      </c>
      <c r="I7" s="124" t="str">
        <f>IFERROR(VLOOKUP(D7,DB!A:F,6,0),"")</f>
        <v>SCECO</v>
      </c>
      <c r="J7" s="124" t="str">
        <f>IFERROR(VLOOKUP(D7,DB!A:G,7,0),"")</f>
        <v>Haj Removal</v>
      </c>
      <c r="K7" s="124" t="s">
        <v>39132</v>
      </c>
      <c r="L7" s="124" t="str">
        <f>IFERROR(VLOOKUP(D7,DB!A:I,9,0),"")</f>
        <v>Latis</v>
      </c>
    </row>
    <row r="8" spans="1:13" ht="30.75">
      <c r="A8" s="124" t="s">
        <v>39130</v>
      </c>
      <c r="B8" s="124" t="str">
        <f>IFERROR(VLOOKUP(D8,DB!A:K,11,0),"")</f>
        <v>R5</v>
      </c>
      <c r="C8" s="124">
        <v>1</v>
      </c>
      <c r="D8" s="124" t="s">
        <v>38322</v>
      </c>
      <c r="E8" s="124" t="s">
        <v>39021</v>
      </c>
      <c r="F8" s="124"/>
      <c r="G8" s="126">
        <f t="shared" ca="1" si="2"/>
        <v>45976.982288425927</v>
      </c>
      <c r="H8" s="158">
        <v>45976.54896990741</v>
      </c>
      <c r="I8" s="124" t="str">
        <f>IFERROR(VLOOKUP(D8,DB!A:F,6,0),"")</f>
        <v>SCECO</v>
      </c>
      <c r="J8" s="124" t="str">
        <f>IFERROR(VLOOKUP(D8,DB!A:G,7,0),"")</f>
        <v>Haj Removal</v>
      </c>
      <c r="K8" s="124" t="s">
        <v>39132</v>
      </c>
      <c r="L8" s="124" t="str">
        <f>IFERROR(VLOOKUP(D8,DB!A:I,9,0),"")</f>
        <v>Latis</v>
      </c>
    </row>
    <row r="9" spans="1:13">
      <c r="A9" s="124" t="s">
        <v>39133</v>
      </c>
      <c r="B9" s="124" t="str">
        <f>IFERROR(VLOOKUP(D9,DB!A:K,11,0),"")</f>
        <v>R5</v>
      </c>
      <c r="C9" s="124">
        <v>2</v>
      </c>
      <c r="D9" s="124" t="s">
        <v>33070</v>
      </c>
      <c r="E9" s="124" t="s">
        <v>39021</v>
      </c>
      <c r="F9" s="124"/>
      <c r="G9" s="126">
        <f t="shared" ca="1" si="2"/>
        <v>45976.982288425927</v>
      </c>
      <c r="H9" s="158">
        <v>45976.913634259261</v>
      </c>
      <c r="I9" s="124" t="str">
        <f>IFERROR(VLOOKUP(D9,DB!A:F,6,0),"")</f>
        <v>SCECO</v>
      </c>
      <c r="J9" s="124" t="str">
        <f>IFERROR(VLOOKUP(D9,DB!A:G,7,0),"")</f>
        <v>Vandalized</v>
      </c>
      <c r="K9" s="124" t="s">
        <v>39134</v>
      </c>
      <c r="L9" s="124" t="str">
        <f>IFERROR(VLOOKUP(D9,DB!A:I,9,0),"")</f>
        <v>Latis</v>
      </c>
    </row>
    <row r="10" spans="1:13">
      <c r="A10" s="124"/>
      <c r="B10" s="124" t="str">
        <f>IFERROR(VLOOKUP(D10,DB!A:K,11,0),"")</f>
        <v/>
      </c>
      <c r="C10" s="124"/>
      <c r="D10" s="124"/>
      <c r="E10" s="124"/>
      <c r="F10" s="124"/>
      <c r="G10" s="126">
        <f t="shared" ca="1" si="2"/>
        <v>45976.982288425927</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45976.982288425927</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45976.982288425927</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45976.982288425927</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45976.982288425927</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45976.982288425927</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45976.982288425927</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45976.982288425927</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45976.982288425927</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45976.982288425927</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45976.982288425927</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45976.982288425927</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45976.982288425927</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45976.982288425927</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45976.982288425927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45976.982288425927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45976.982288425927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45976.982288425927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45976.982288425927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45976.982288425927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45976.982288425927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45976.982288425927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45976.982288425927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45976.982288425927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45976.982288425927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45976.982288425927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45976.982288425927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ref="G37:G100" ca="1" si="3">IFERROR(NOW()-F37,"")</f>
        <v>45976.982288425927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45976.982288425927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45976.982288425927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45976.982288425927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45976.982288425927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45976.982288425927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45976.982288425927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45976.982288425927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45976.982288425927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45976.982288425927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45976.982288425927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45976.982288425927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45976.982288425927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45976.982288425927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45976.982288425927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45976.982288425927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45976.982288425927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45976.982288425927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45976.982288425927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45976.982288425927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45976.982288425927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45976.982288425927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45976.982288425927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45976.982288425927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45976.982288425927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45976.982288425927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45976.982288425927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45976.982288425927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45976.982288425927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45976.982288425927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45976.982288425927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45976.982288425927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45976.982288425927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45976.982288425927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45976.982288425927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45976.982288425927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45976.982288425927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45976.982288425927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45976.982288425927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45976.982288425927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45976.982288425927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45976.982288425927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45976.982288425927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45976.982288425927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45976.982288425927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45976.982288425927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45976.982288425927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45976.982288425927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45976.982288425927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45976.982288425927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45976.982288425927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45976.982288425927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45976.982288425927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45976.982288425927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45976.982288425927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45976.982288425927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45976.982288425927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45976.982288425927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45976.982288425927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45976.982288425927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45976.982288425927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45976.982288425927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45976.982288425927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45976.982288425927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ref="G101:G164" ca="1" si="4">IFERROR(NOW()-F101,"")</f>
        <v>45976.982288425927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45976.982288425927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45976.982288425927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45976.982288425927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45976.982288425927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45976.982288425927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45976.982288425927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45976.982288425927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45976.982288425927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45976.982288425927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45976.982288425927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45976.982288425927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45976.982288425927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45976.982288425927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45976.982288425927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45976.982288425927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45976.982288425927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45976.982288425927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45976.982288425927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45976.982288425927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45976.982288425927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45976.982288425927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45976.982288425927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45976.982288425927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45976.982288425927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45976.982288425927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45976.982288425927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45976.982288425927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45976.982288425927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45976.982288425927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45976.982288425927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45976.982288425927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45976.982288425927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45976.982288425927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45976.982288425927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45976.982288425927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45976.982288425927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45976.982288425927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45976.982288425927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45976.982288425927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45976.982288425927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45976.982288425927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45976.982288425927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45976.982288425927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45976.982288425927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45976.982288425927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45976.982288425927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45976.982288425927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45976.982288425927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45976.982288425927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45976.982288425927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45976.982288425927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45976.982288425927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45976.982288425927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45976.982288425927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45976.982288425927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45976.982288425927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45976.982288425927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45976.982288425927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45976.982288425927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45976.982288425927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45976.982288425927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45976.982288425927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45976.982288425927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ref="G165:G228" ca="1" si="5">IFERROR(NOW()-F165,"")</f>
        <v>45976.982288425927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45976.982288425927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45976.982288425927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45976.982288425927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45976.982288425927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45976.982288425927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45976.982288425927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45976.982288425927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45976.982288425927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45976.982288425927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45976.982288425927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45976.982288425927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45976.982288425927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45976.982288425927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45976.982288425927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45976.982288425927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45976.982288425927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45976.982288425927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45976.982288425927</v>
      </c>
      <c r="H183" s="124"/>
      <c r="I183" s="124" t="str">
        <f>IFERROR(VLOOKUP(D183,DB!A:F,6,0),"")</f>
        <v/>
      </c>
      <c r="J183" s="124" t="str">
        <f>IFERROR(VLOOKUP(D183,DB!A:G,7,0),"")</f>
        <v/>
      </c>
      <c r="K183" s="124"/>
      <c r="L183" s="124" t="str">
        <f>IFERROR(VLOOKUP(D183,DB!A:I,9,0),"")</f>
        <v/>
      </c>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sheetData>
  <dataValidations count="2">
    <dataValidation allowBlank="1" showInputMessage="1" showErrorMessage="1" sqref="E1" xr:uid="{920C6338-E771-4DAE-8C89-92A9093EA4DE}"/>
    <dataValidation type="list" allowBlank="1" showInputMessage="1" showErrorMessage="1" sqref="E2:E18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45976.982288425927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45976.982288425927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45976.982288425927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45976.982288425927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45976.982288425927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45976.982288425927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45976.982288425927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45976.982288425927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45976.982288425927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45976.982288425927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45976.982288425927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45976.982288425927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45976.982288425927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45976.982288425927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45976.982288425927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45976.982288425927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45976.982288425927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45976.982288425927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45976.982288425927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45976.982288425927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45976.982288425927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45976.982288425927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45976.982288425927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45976.982288425927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45976.982288425927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45976.982288425927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45976.982288425927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45976.982288425927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45976.982288425927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45976.982288425927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45976.982288425927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45976.982288425927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45976.982288425927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45976.982288425927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45976.982288425927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45976.982288425927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45976.982288425927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45976.982288425927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45976.982288425927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45976.982288425927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45976.982288425927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45976.982288425927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45976.982288425927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45976.982288425927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45976.982288425927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45976.982288425927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45976.982288425927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45976.982288425927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45976.982288425927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45976.982288425927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45976.982288425927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45976.982288425927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45976.982288425927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45976.982288425927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45976.982288425927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45976.982288425927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45976.982288425927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45976.982288425927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45976.982288425927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45976.982288425927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45976.982288425927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45976.982288425927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45976.982288425927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45976.982288425927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45976.982288425927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45976.982288425927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45976.982288425927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45976.982288425927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45976.982288425927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45976.982288425927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45976.982288425927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45976.982288425927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45976.982288425927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45976.982288425927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45976.982288425927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45976.982288425927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45976.982288425927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45976.982288425927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45976.982288425927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45976.982288425927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45976.982288425927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45976.982288425927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45976.982288425927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45976.982288425927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45976.982288425927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45976.982288425927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45976.982288425927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45976.982288425927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45976.982288425927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45976.982288425927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45976.982288425927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45976.982288425927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45976.982288425927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45976.982288425927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45976.982288425927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45976.982288425927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45976.982288425927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45976.982288425927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45976.982288425927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45976.982288425927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45976.982288425927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45976.982288425927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45976.982288425927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45976.982288425927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45976.982288425927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45976.982288425927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45976.982288425927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45976.982288425927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45976.982288425927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45976.982288425927</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2025-11-15T20:36:06Z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